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48" activeTab="0"/>
  </bookViews>
  <sheets>
    <sheet name="表皮" sheetId="1" r:id="rId1"/>
    <sheet name="目录" sheetId="2" r:id="rId2"/>
    <sheet name="19全省收入 " sheetId="3" r:id="rId3"/>
    <sheet name="19全省支出" sheetId="4" r:id="rId4"/>
    <sheet name="19省级收入" sheetId="5" r:id="rId5"/>
    <sheet name="19省级支出" sheetId="6" r:id="rId6"/>
    <sheet name="19省级支出明细" sheetId="7" r:id="rId7"/>
    <sheet name="19税收返还和转移支付" sheetId="8" r:id="rId8"/>
    <sheet name="19分市县转移支付" sheetId="9" r:id="rId9"/>
    <sheet name="19中央转移支付" sheetId="10" r:id="rId10"/>
    <sheet name="19全省经济分类支出" sheetId="11" r:id="rId11"/>
    <sheet name="19省本级经济分类支出" sheetId="12" r:id="rId12"/>
    <sheet name="19全省基金收入" sheetId="13" r:id="rId13"/>
    <sheet name="19全省基金支出" sheetId="14" r:id="rId14"/>
    <sheet name="19省级基金收入" sheetId="15" r:id="rId15"/>
    <sheet name="19省级基金支出 " sheetId="16" r:id="rId16"/>
    <sheet name="19省级基金支出明细" sheetId="17" r:id="rId17"/>
    <sheet name="19基金转移支付" sheetId="18" r:id="rId18"/>
    <sheet name="19全省国资收入" sheetId="19" r:id="rId19"/>
    <sheet name="19全省国资支出" sheetId="20" r:id="rId20"/>
    <sheet name="19省级国资收入" sheetId="21" r:id="rId21"/>
    <sheet name="19省级国资支出" sheetId="22" r:id="rId22"/>
    <sheet name="19年全省社保收入" sheetId="23" r:id="rId23"/>
    <sheet name="19年全省社保支出" sheetId="24" r:id="rId24"/>
    <sheet name="19年省级社保收入 " sheetId="25" r:id="rId25"/>
    <sheet name="19年省级社保支出" sheetId="26" r:id="rId26"/>
    <sheet name="2019政府债务" sheetId="27" r:id="rId27"/>
  </sheets>
  <externalReferences>
    <externalReference r:id="rId30"/>
  </externalReferences>
  <definedNames>
    <definedName name="_xlnm.Print_Area" localSheetId="8">'19分市县转移支付'!$A$1:$AQ$78</definedName>
    <definedName name="_xlnm.Print_Area" localSheetId="17">'19基金转移支付'!$A$1:$E$31</definedName>
    <definedName name="_xlnm.Print_Area" localSheetId="22">'19年全省社保收入'!$A$1:$G$43</definedName>
    <definedName name="_xlnm.Print_Area" localSheetId="23">'19年全省社保支出'!$A$1:$G$29</definedName>
    <definedName name="_xlnm.Print_Area" localSheetId="25">'19年省级社保支出'!$A$1:$G$29</definedName>
    <definedName name="_xlnm.Print_Area" localSheetId="18">'19全省国资收入'!$A$1:$G$29</definedName>
    <definedName name="_xlnm.Print_Area" localSheetId="19">'19全省国资支出'!$A$1:$G$26</definedName>
    <definedName name="_xlnm.Print_Area" localSheetId="12">'19全省基金收入'!$A$1:$G$38</definedName>
    <definedName name="_xlnm.Print_Area" localSheetId="3">'19全省支出'!$A$1:$G$43</definedName>
    <definedName name="_xlnm.Print_Area" localSheetId="20">'19省级国资收入'!$A$1:$G$24</definedName>
    <definedName name="_xlnm.Print_Area" localSheetId="5">'19省级支出'!$A$1:$G$38</definedName>
    <definedName name="_xlnm.Print_Area" localSheetId="1">'目录'!$A$1:$J$45</definedName>
    <definedName name="_xlnm.Print_Titles" localSheetId="8">'19分市县转移支付'!$A:$A,'19分市县转移支付'!$1:$2</definedName>
    <definedName name="_xlnm.Print_Titles" localSheetId="10">'19全省经济分类支出'!$1:$4</definedName>
    <definedName name="_xlnm.Print_Titles" localSheetId="11">'19省本级经济分类支出'!$1:$4</definedName>
    <definedName name="_xlnm.Print_Titles" localSheetId="16">'19省级基金支出明细'!$1:$3</definedName>
    <definedName name="_xlnm.Print_Titles" localSheetId="4">'19省级收入'!$1:$4</definedName>
    <definedName name="_xlnm.Print_Titles" localSheetId="5">'19省级支出'!$1:$4</definedName>
    <definedName name="_xlnm.Print_Titles" localSheetId="6">'19省级支出明细'!$1:$3</definedName>
    <definedName name="_xlnm.Print_Titles" localSheetId="7">'19税收返还和转移支付'!$1:$4</definedName>
    <definedName name="_xlnm.Print_Titles" localSheetId="9">'19中央转移支付'!$1:$3</definedName>
    <definedName name="_xlnm.Print_Area" localSheetId="2">'19全省收入 '!$A$1:$G$45</definedName>
  </definedNames>
  <calcPr fullCalcOnLoad="1"/>
</workbook>
</file>

<file path=xl/sharedStrings.xml><?xml version="1.0" encoding="utf-8"?>
<sst xmlns="http://schemas.openxmlformats.org/spreadsheetml/2006/main" count="1833" uniqueCount="1125">
  <si>
    <t xml:space="preserve"> </t>
  </si>
  <si>
    <r>
      <t>吉林省</t>
    </r>
    <r>
      <rPr>
        <sz val="32"/>
        <rFont val="宋体"/>
        <family val="0"/>
      </rPr>
      <t>2019</t>
    </r>
    <r>
      <rPr>
        <sz val="32"/>
        <rFont val="方正小标宋简体"/>
        <family val="4"/>
      </rPr>
      <t>年决算（草案）</t>
    </r>
  </si>
  <si>
    <t>吉林省财政厅编制</t>
  </si>
  <si>
    <t>目            录</t>
  </si>
  <si>
    <t>一、一般公共预算收支决算表格及说明</t>
  </si>
  <si>
    <t>（一）2019年全省一般公共预算收入决算表………………………………………………………………………</t>
  </si>
  <si>
    <t>关于2019年全省一般公共预算收入决算的说明………………………………………</t>
  </si>
  <si>
    <t>（二）2019年全省一般公共预算支出决算表………………………………………………………………………</t>
  </si>
  <si>
    <t>关于2019年全省一般公共预算支出决算的说明……………………………………………</t>
  </si>
  <si>
    <t>（三）2019年省级一般公共预算收入决算表………………………………………………………………………</t>
  </si>
  <si>
    <t>关于2019年省级一般公共预算收入决算的说明………………………………………………………</t>
  </si>
  <si>
    <t>（四）2019年省级一般公共预算支出决算表………………………………………………………………………</t>
  </si>
  <si>
    <t>关于2019年省级一般公共预算支出决算的说明………………………………………………………</t>
  </si>
  <si>
    <t>（五）2019年省级一般公共预算支出决算明细表………………………………………………………………………</t>
  </si>
  <si>
    <t>（六）2019年省对市县转移支付决算分项目明细表………………………………………………………………………</t>
  </si>
  <si>
    <t>（七）2019年省对市县转移支付决算分市县明细表………………………………………………………………………</t>
  </si>
  <si>
    <t>（八）2019年中央对吉林省税收返还和转移支付补助情况表………………………………………………………………………………</t>
  </si>
  <si>
    <t>（九）2019年全省一般公共预算支出决算经济分类明细表………………………………………………………………………………</t>
  </si>
  <si>
    <t>（十）2019年省级一般公共预算支出决算经济分类明细表………………………………………………………………………………</t>
  </si>
  <si>
    <t>二、政府性基金决算表格及说明</t>
  </si>
  <si>
    <t>（一）2019年全省政府性基金收入决算表………………………………………………………………………</t>
  </si>
  <si>
    <t>关于2019年全省政府性基金收入决算的说明………………………………………………………………………</t>
  </si>
  <si>
    <t>（二）2019年全省政府性基金支出决算表………………………………………………………………………</t>
  </si>
  <si>
    <t>关于2019年全省政府性基金支出决算的说明………………………………………………………………………</t>
  </si>
  <si>
    <t>（三）2019年省级政府性基金收入决算表………………………………………………………………………</t>
  </si>
  <si>
    <t>关于2019年省级政府性基金收入决算的说明………………………………………………………………………</t>
  </si>
  <si>
    <t>（四）2019年省级政府性基金支出决算表………………………………………………………………………</t>
  </si>
  <si>
    <t>关于2019年省级政府性基金支出决算的说明………………………………………………………………………</t>
  </si>
  <si>
    <t>（五）2019年省级政府性基金支出决算明细表………………………………………………………………………</t>
  </si>
  <si>
    <t>（六）2019年省对市县政府性基金转移支付决算明细表………………………………………………………………………</t>
  </si>
  <si>
    <t>三、国有资本经营决算表格及说明</t>
  </si>
  <si>
    <t>（一）2019年全省国有资本经营收入决算表………………………………………………………………………</t>
  </si>
  <si>
    <t>（二）2019年全省国有资本经营支出决算表………………………………………………………………………</t>
  </si>
  <si>
    <t>关于2019年全省国有资本经营收支决算的说明………………………………………………………………………</t>
  </si>
  <si>
    <t>（三）2019年省级国有资本经营收入决算表………………………………………………………………………</t>
  </si>
  <si>
    <t>（四）2019年省级国有资本经营支出决算表………………………………………………………………………</t>
  </si>
  <si>
    <t>关于2019年省级国有资本经营收支决算的说明………………………………………………………………………</t>
  </si>
  <si>
    <t>四、社会保险基金决算表格及说明</t>
  </si>
  <si>
    <t>（一）2019年全省社会保险基金收入决算表………………………………………………………………………</t>
  </si>
  <si>
    <t>（二）2019年全省社会保险基金支出决算表………………………………………………………………………</t>
  </si>
  <si>
    <t>关于2019年全省社会保险基金收支决算的说明………………………………………………………………………</t>
  </si>
  <si>
    <t>（三）2019年省级社会保险基金收入决算表………………………………………………………………………</t>
  </si>
  <si>
    <t>（四）2019年省级社会保险基金支出决算表………………………………………………………………………</t>
  </si>
  <si>
    <t>关于2019年省级社会保险基金收支决算的说明………………………………………………………………………</t>
  </si>
  <si>
    <t>五、地方政府债务表格及说明</t>
  </si>
  <si>
    <t>2019年地方政府债务情况表………………………………………………………………………</t>
  </si>
  <si>
    <t>2019年地方政府债务情况的说明………………………………………………………………………</t>
  </si>
  <si>
    <t>2019年全省一般公共预算收入决算表</t>
  </si>
  <si>
    <t>单位：亿元</t>
  </si>
  <si>
    <t>项          目</t>
  </si>
  <si>
    <r>
      <t>2018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决算数</t>
    </r>
  </si>
  <si>
    <r>
      <t>2019</t>
    </r>
    <r>
      <rPr>
        <b/>
        <sz val="11"/>
        <rFont val="宋体"/>
        <family val="0"/>
      </rPr>
      <t>年收入</t>
    </r>
  </si>
  <si>
    <r>
      <t>2019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 xml:space="preserve">
  </t>
    </r>
    <r>
      <rPr>
        <b/>
        <sz val="11"/>
        <rFont val="宋体"/>
        <family val="0"/>
      </rPr>
      <t>为上年</t>
    </r>
    <r>
      <rPr>
        <b/>
        <sz val="11"/>
        <rFont val="Times New Roman"/>
        <family val="1"/>
      </rPr>
      <t>%</t>
    </r>
  </si>
  <si>
    <r>
      <t>备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注</t>
    </r>
  </si>
  <si>
    <t>调  整
预算数</t>
  </si>
  <si>
    <t>决算数</t>
  </si>
  <si>
    <t>为调整
 预算的%</t>
  </si>
  <si>
    <t>一、地方级财政收入</t>
  </si>
  <si>
    <t>（一）税收收入</t>
  </si>
  <si>
    <t>增值税</t>
  </si>
  <si>
    <t xml:space="preserve">企业所得税 </t>
  </si>
  <si>
    <t xml:space="preserve">个人所得税      </t>
  </si>
  <si>
    <t>资源税</t>
  </si>
  <si>
    <t xml:space="preserve">城市维护建设税            </t>
  </si>
  <si>
    <t>房产税</t>
  </si>
  <si>
    <t>印花税</t>
  </si>
  <si>
    <t xml:space="preserve">城镇土地使用税            </t>
  </si>
  <si>
    <t>土地增值税</t>
  </si>
  <si>
    <t>车船税</t>
  </si>
  <si>
    <t xml:space="preserve">耕地占用税          </t>
  </si>
  <si>
    <t>契税</t>
  </si>
  <si>
    <t>烟叶税</t>
  </si>
  <si>
    <t>环境保护税</t>
  </si>
  <si>
    <t>其他税收收入</t>
  </si>
  <si>
    <t>（二）非税收入</t>
  </si>
  <si>
    <t>专项收入</t>
  </si>
  <si>
    <t xml:space="preserve">行政事业性收费收入  </t>
  </si>
  <si>
    <t>罚没收入</t>
  </si>
  <si>
    <t xml:space="preserve">国有资本经营收入     </t>
  </si>
  <si>
    <t>国有资源（资产）有偿使用收入</t>
  </si>
  <si>
    <t>捐赠收入</t>
  </si>
  <si>
    <t>政府住房基金收入</t>
  </si>
  <si>
    <t>其他收入</t>
  </si>
  <si>
    <t>二、一般债务收入</t>
  </si>
  <si>
    <t>三、转移性收入</t>
  </si>
  <si>
    <t>（一）中央转移支付收入</t>
  </si>
  <si>
    <t>（二）国债转贷资金上年结余</t>
  </si>
  <si>
    <t>（三）上年结余收入</t>
  </si>
  <si>
    <t>（四）调入资金</t>
  </si>
  <si>
    <t>调入政府性基金等</t>
  </si>
  <si>
    <t>（五）动用预算稳定调节基金</t>
  </si>
  <si>
    <t>财政收入总计</t>
  </si>
  <si>
    <t>2019年全省一般公共预算支出决算表</t>
  </si>
  <si>
    <r>
      <t>2019</t>
    </r>
    <r>
      <rPr>
        <b/>
        <sz val="11"/>
        <rFont val="宋体"/>
        <family val="0"/>
      </rPr>
      <t>年支出</t>
    </r>
  </si>
  <si>
    <r>
      <t>2019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为上年</t>
    </r>
    <r>
      <rPr>
        <b/>
        <sz val="11"/>
        <rFont val="Times New Roman"/>
        <family val="1"/>
      </rPr>
      <t>%</t>
    </r>
  </si>
  <si>
    <r>
      <t>调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整
预算数</t>
    </r>
  </si>
  <si>
    <t>一、财政支出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</si>
  <si>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</si>
  <si>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</si>
  <si>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</si>
  <si>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</si>
  <si>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</si>
  <si>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</si>
  <si>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</si>
  <si>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</si>
  <si>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</si>
  <si>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</si>
  <si>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</si>
  <si>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</si>
  <si>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</si>
  <si>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</si>
  <si>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</si>
  <si>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</si>
  <si>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</si>
  <si>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</si>
  <si>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</si>
  <si>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</si>
  <si>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</si>
  <si>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</si>
  <si>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</si>
  <si>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</si>
  <si>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二、政府债务还本支出</t>
  </si>
  <si>
    <t>三、转移性支出</t>
  </si>
  <si>
    <t>上解中央支出</t>
  </si>
  <si>
    <t>安排预算稳定调节基金</t>
  </si>
  <si>
    <t>结转下年支出</t>
  </si>
  <si>
    <t>国债转贷资金支出</t>
  </si>
  <si>
    <t>财政支出总计</t>
  </si>
  <si>
    <t>2019年省级一般公共预算收入决算表</t>
  </si>
  <si>
    <r>
      <t>2019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 xml:space="preserve">
 </t>
    </r>
    <r>
      <rPr>
        <b/>
        <sz val="11"/>
        <rFont val="宋体"/>
        <family val="0"/>
      </rPr>
      <t>为上年</t>
    </r>
    <r>
      <rPr>
        <b/>
        <sz val="11"/>
        <rFont val="Times New Roman"/>
        <family val="1"/>
      </rPr>
      <t>%</t>
    </r>
  </si>
  <si>
    <t>备  注</t>
  </si>
  <si>
    <t>企业所得税</t>
  </si>
  <si>
    <t>个人所得税</t>
  </si>
  <si>
    <t>城市维护建设税</t>
  </si>
  <si>
    <t>行政事业性收费收入</t>
  </si>
  <si>
    <t>国有资本经营收入</t>
  </si>
  <si>
    <t>（二）市县上解收入</t>
  </si>
  <si>
    <t>2019年省级一般公共预算支出决算表</t>
  </si>
  <si>
    <t>调整预
算  数</t>
  </si>
  <si>
    <t>为调整
预算的%</t>
  </si>
  <si>
    <t>对市县转移支付</t>
  </si>
  <si>
    <t>政府债务转贷支出</t>
  </si>
  <si>
    <t>调出资金</t>
  </si>
  <si>
    <t>2019年省级一般公共预算支出决算明细表</t>
  </si>
  <si>
    <t>单位：万元</t>
  </si>
  <si>
    <t>项         目</t>
  </si>
  <si>
    <t>备 注</t>
  </si>
  <si>
    <t>合         计</t>
  </si>
  <si>
    <t>一、一般公共服务支出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</si>
  <si>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</si>
  <si>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</si>
  <si>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</si>
  <si>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</si>
  <si>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</si>
  <si>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</si>
  <si>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</si>
  <si>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</si>
  <si>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</si>
  <si>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</si>
  <si>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</si>
  <si>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</si>
  <si>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</si>
  <si>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</si>
  <si>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</si>
  <si>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</si>
  <si>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</si>
  <si>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</si>
  <si>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</si>
  <si>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</si>
  <si>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</si>
  <si>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</si>
  <si>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</si>
  <si>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</si>
  <si>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</si>
  <si>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</si>
  <si>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</si>
  <si>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</si>
  <si>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</si>
  <si>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</si>
  <si>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</si>
  <si>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财政国库业务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</si>
  <si>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</si>
  <si>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</si>
  <si>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</si>
  <si>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</si>
  <si>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审计事务</t>
  </si>
  <si>
    <t xml:space="preserve">      其他审计事务支出</t>
  </si>
  <si>
    <t xml:space="preserve">    海关事务</t>
  </si>
  <si>
    <t xml:space="preserve">      缉私办案</t>
  </si>
  <si>
    <t xml:space="preserve">      其他海关事务支出</t>
  </si>
  <si>
    <t xml:space="preserve">    人力资源事务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</si>
  <si>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</si>
  <si>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</si>
  <si>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</si>
  <si>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其他纪检监察事务支出</t>
  </si>
  <si>
    <t xml:space="preserve">    商贸事务</t>
  </si>
  <si>
    <t xml:space="preserve">      国际经济合作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</si>
  <si>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</si>
  <si>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</si>
  <si>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</si>
  <si>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</si>
  <si>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专利试点和产业化推进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</si>
  <si>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</si>
  <si>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</si>
  <si>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</si>
  <si>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</si>
  <si>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</si>
  <si>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</si>
  <si>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</si>
  <si>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</si>
  <si>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</si>
  <si>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</si>
  <si>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</si>
  <si>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</si>
  <si>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</si>
  <si>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</si>
  <si>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</si>
  <si>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</si>
  <si>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</si>
  <si>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</si>
  <si>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</si>
  <si>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</si>
  <si>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</si>
  <si>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</si>
  <si>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</si>
  <si>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</si>
  <si>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其他共产党事务支出</t>
  </si>
  <si>
    <t xml:space="preserve">      其他共产党事务支出</t>
  </si>
  <si>
    <t xml:space="preserve">    网信事务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</si>
  <si>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</si>
  <si>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</si>
  <si>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</si>
  <si>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</si>
  <si>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</si>
  <si>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</si>
  <si>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</si>
  <si>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</si>
  <si>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</si>
  <si>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</si>
  <si>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</si>
  <si>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</si>
  <si>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</si>
  <si>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</si>
  <si>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二、国防支出</t>
  </si>
  <si>
    <t>三、公共安全支出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</si>
  <si>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</si>
  <si>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</si>
  <si>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</si>
  <si>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</si>
  <si>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检察</t>
  </si>
  <si>
    <t xml:space="preserve">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</si>
  <si>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</si>
  <si>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</si>
  <si>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</si>
  <si>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</si>
  <si>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</si>
  <si>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</si>
  <si>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</si>
  <si>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</si>
  <si>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</si>
  <si>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</si>
  <si>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</si>
  <si>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</si>
  <si>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</si>
  <si>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</si>
  <si>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</si>
  <si>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</si>
  <si>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</si>
  <si>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其他公共安全支出</t>
  </si>
  <si>
    <t xml:space="preserve">      其他公共安全支出</t>
  </si>
  <si>
    <t>四、教育支出</t>
  </si>
  <si>
    <t xml:space="preserve">    教育管理事务</t>
  </si>
  <si>
    <t xml:space="preserve">    普通教育</t>
  </si>
  <si>
    <t xml:space="preserve">      学前教育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</si>
  <si>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</si>
  <si>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</si>
  <si>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</si>
  <si>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</si>
  <si>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</si>
  <si>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中专教育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</si>
  <si>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</si>
  <si>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</si>
  <si>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</si>
  <si>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</si>
  <si>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成人高等教育</t>
  </si>
  <si>
    <t xml:space="preserve">      成人广播电视教育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</si>
  <si>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</si>
  <si>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</si>
  <si>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</si>
  <si>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</si>
  <si>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进修及培训</t>
  </si>
  <si>
    <t xml:space="preserve">      干部教育</t>
  </si>
  <si>
    <t xml:space="preserve">    其他教育支出</t>
  </si>
  <si>
    <t xml:space="preserve">      其他教育支出</t>
  </si>
  <si>
    <t>五、科学技术支出</t>
  </si>
  <si>
    <t xml:space="preserve">    科学技术管理事务</t>
  </si>
  <si>
    <t xml:space="preserve">      其他科学技术管理事务支出</t>
  </si>
  <si>
    <t xml:space="preserve">    应用研究</t>
  </si>
  <si>
    <t xml:space="preserve">      机构运行</t>
  </si>
  <si>
    <t xml:space="preserve">      社会公益研究</t>
  </si>
  <si>
    <t xml:space="preserve">      高技术研究</t>
  </si>
  <si>
    <t xml:space="preserve">    技术研究与开发</t>
  </si>
  <si>
    <t xml:space="preserve">      产业技术研究与开发</t>
  </si>
  <si>
    <t xml:space="preserve">      科技成果转化与扩散</t>
  </si>
  <si>
    <t xml:space="preserve">    科技条件与服务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</si>
  <si>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</si>
  <si>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</si>
  <si>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</si>
  <si>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</si>
  <si>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</si>
  <si>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</si>
  <si>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</si>
  <si>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</si>
  <si>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</si>
  <si>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</si>
  <si>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</si>
  <si>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</si>
  <si>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</si>
  <si>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</si>
  <si>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</si>
  <si>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</si>
  <si>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其他科学技术支出</t>
  </si>
  <si>
    <t xml:space="preserve">      科技奖励</t>
  </si>
  <si>
    <t xml:space="preserve">      转制科研机构</t>
  </si>
  <si>
    <t xml:space="preserve">      其他科学技术支出</t>
  </si>
  <si>
    <t>六、文化旅游体育与传媒支出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</si>
  <si>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</si>
  <si>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</si>
  <si>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</si>
  <si>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艺术表演团体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</si>
  <si>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</si>
  <si>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</si>
  <si>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</si>
  <si>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</si>
  <si>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</si>
  <si>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</si>
  <si>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</si>
  <si>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</si>
  <si>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</si>
  <si>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</si>
  <si>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</si>
  <si>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</si>
  <si>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</si>
  <si>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其他体育支出</t>
  </si>
  <si>
    <t xml:space="preserve">    新闻出版电影</t>
  </si>
  <si>
    <t xml:space="preserve">      出版发行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</si>
  <si>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</si>
  <si>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</si>
  <si>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</si>
  <si>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</si>
  <si>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</si>
  <si>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</si>
  <si>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</si>
  <si>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</si>
  <si>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</si>
  <si>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>七、社会保障和就业支出</t>
  </si>
  <si>
    <t xml:space="preserve">    人力资源和社会保障管理事务</t>
  </si>
  <si>
    <t xml:space="preserve">      综合业务管理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</si>
  <si>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</si>
  <si>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</si>
  <si>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</si>
  <si>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</si>
  <si>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</si>
  <si>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</si>
  <si>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</si>
  <si>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</si>
  <si>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</si>
  <si>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</si>
  <si>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</si>
  <si>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</si>
  <si>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</si>
  <si>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未归口管理的行政单位离退休</t>
  </si>
  <si>
    <t xml:space="preserve">      机关事业单位职业年金缴费支出</t>
  </si>
  <si>
    <t xml:space="preserve">      对机关事业单位基本养老保险基金的补助</t>
  </si>
  <si>
    <t xml:space="preserve">    就业补助</t>
  </si>
  <si>
    <t xml:space="preserve">      就业创业服务补贴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</si>
  <si>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</si>
  <si>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</si>
  <si>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</si>
  <si>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</si>
  <si>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优抚事业单位支出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</si>
  <si>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</si>
  <si>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</si>
  <si>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</si>
  <si>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</si>
  <si>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</si>
  <si>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</si>
  <si>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</si>
  <si>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</si>
  <si>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</si>
  <si>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</si>
  <si>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</si>
  <si>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</si>
  <si>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其他生活救助</t>
  </si>
  <si>
    <t xml:space="preserve">      其他城市生活救助</t>
  </si>
  <si>
    <t xml:space="preserve">    财政对基本养老保险基金的补助</t>
  </si>
  <si>
    <t xml:space="preserve">      财政对企业职工基本养老保险基金的补助</t>
  </si>
  <si>
    <t xml:space="preserve">    其他社会保障和就业支出</t>
  </si>
  <si>
    <t xml:space="preserve">      其他社会保障和就业支出</t>
  </si>
  <si>
    <t>八、卫生健康支出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</si>
  <si>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</si>
  <si>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</si>
  <si>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</si>
  <si>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</si>
  <si>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</si>
  <si>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</si>
  <si>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</si>
  <si>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</si>
  <si>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其他专科医院</t>
  </si>
  <si>
    <t xml:space="preserve">      其他公立医院支出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</si>
  <si>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</si>
  <si>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</si>
  <si>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</si>
  <si>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</si>
  <si>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</si>
  <si>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</si>
  <si>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</si>
  <si>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</si>
  <si>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</si>
  <si>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</si>
  <si>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</si>
  <si>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</si>
  <si>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</si>
  <si>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</si>
  <si>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</si>
  <si>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</si>
  <si>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</si>
  <si>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</si>
  <si>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</si>
  <si>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</si>
  <si>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</si>
  <si>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</si>
  <si>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</si>
  <si>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</si>
  <si>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</si>
  <si>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</si>
  <si>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</si>
  <si>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>九、节能环保支出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</si>
  <si>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</si>
  <si>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</si>
  <si>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</si>
  <si>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</si>
  <si>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</si>
  <si>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</si>
  <si>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</si>
  <si>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</si>
  <si>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</si>
  <si>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</si>
  <si>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</si>
  <si>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</si>
  <si>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  放射源和放射性废物监管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</si>
  <si>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</si>
  <si>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</si>
  <si>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</si>
  <si>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</si>
  <si>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</si>
  <si>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其他自然生态保护支出</t>
  </si>
  <si>
    <t xml:space="preserve">    天然林保护</t>
  </si>
  <si>
    <t xml:space="preserve">      政策性社会性支出补助</t>
  </si>
  <si>
    <t xml:space="preserve">      天然林保护工程建设 </t>
  </si>
  <si>
    <t xml:space="preserve">      其他天然林保护支出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</si>
  <si>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</si>
  <si>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</si>
  <si>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</si>
  <si>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</si>
  <si>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</si>
  <si>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</si>
  <si>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</si>
  <si>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</si>
  <si>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</si>
  <si>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</si>
  <si>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</si>
  <si>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</si>
  <si>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</si>
  <si>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</si>
  <si>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>十、城乡社区支出</t>
  </si>
  <si>
    <t xml:space="preserve">    城乡社区管理事务</t>
  </si>
  <si>
    <t xml:space="preserve">      工程建设标准规范编制与监管</t>
  </si>
  <si>
    <t xml:space="preserve">      工程建设管理</t>
  </si>
  <si>
    <t xml:space="preserve">      住宅建设与房地产市场监管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</si>
  <si>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</si>
  <si>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</si>
  <si>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</si>
  <si>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</si>
  <si>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其他城乡社区公共设施支出</t>
  </si>
  <si>
    <t xml:space="preserve">    其他城乡社区支出</t>
  </si>
  <si>
    <t xml:space="preserve">      其他城乡社区支出</t>
  </si>
  <si>
    <t>十一、农林水支出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</si>
  <si>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</si>
  <si>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</si>
  <si>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</si>
  <si>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</si>
  <si>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</si>
  <si>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</si>
  <si>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</si>
  <si>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</si>
  <si>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</si>
  <si>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农业生产支持补贴</t>
  </si>
  <si>
    <t xml:space="preserve">      农业组织化与产业化经营</t>
  </si>
  <si>
    <t xml:space="preserve">      农村公益事业</t>
  </si>
  <si>
    <t xml:space="preserve">      农业资源保护修复与利用</t>
  </si>
  <si>
    <t xml:space="preserve">      成品油价格改革对渔业的补贴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</si>
  <si>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</si>
  <si>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</si>
  <si>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</si>
  <si>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</si>
  <si>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</si>
  <si>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</si>
  <si>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</si>
  <si>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</si>
  <si>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</si>
  <si>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</si>
  <si>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产业化管理</t>
  </si>
  <si>
    <t xml:space="preserve">      信息管理</t>
  </si>
  <si>
    <t xml:space="preserve">      林区公共支出</t>
  </si>
  <si>
    <t xml:space="preserve">      防灾减灾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</si>
  <si>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</si>
  <si>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</si>
  <si>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</si>
  <si>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</si>
  <si>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</si>
  <si>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水利前期工作</t>
  </si>
  <si>
    <t xml:space="preserve">      水土保持</t>
  </si>
  <si>
    <t xml:space="preserve">      水文测报</t>
  </si>
  <si>
    <t xml:space="preserve">      防汛</t>
  </si>
  <si>
    <t xml:space="preserve">      抗旱</t>
  </si>
  <si>
    <t xml:space="preserve">      水利技术推广</t>
  </si>
  <si>
    <t xml:space="preserve">      大中型水库移民后期扶持专项支出</t>
  </si>
  <si>
    <t xml:space="preserve">      水利建设移民支出</t>
  </si>
  <si>
    <t xml:space="preserve">      其他水利支出</t>
  </si>
  <si>
    <t xml:space="preserve">    扶贫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</si>
  <si>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</si>
  <si>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</si>
  <si>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</si>
  <si>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农业综合开发</t>
  </si>
  <si>
    <t xml:space="preserve">      其他农业综合开发支出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</si>
  <si>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</si>
  <si>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</si>
  <si>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</si>
  <si>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</si>
  <si>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</si>
  <si>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>十二、交通运输支出</t>
  </si>
  <si>
    <t xml:space="preserve">    公路水路运输</t>
  </si>
  <si>
    <t xml:space="preserve">      公路养护</t>
  </si>
  <si>
    <t xml:space="preserve">      公路还贷专项</t>
  </si>
  <si>
    <t xml:space="preserve">      航道维护</t>
  </si>
  <si>
    <t xml:space="preserve">      海事管理</t>
  </si>
  <si>
    <t xml:space="preserve">      其他公路水路运输支出</t>
  </si>
  <si>
    <t xml:space="preserve">    铁路运输</t>
  </si>
  <si>
    <t xml:space="preserve">      铁路路网建设</t>
  </si>
  <si>
    <t xml:space="preserve">    民用航空运输</t>
  </si>
  <si>
    <t xml:space="preserve">      机场建设</t>
  </si>
  <si>
    <t xml:space="preserve">      其他民用航空运输支出</t>
  </si>
  <si>
    <t xml:space="preserve">    邮政业支出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</si>
  <si>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</si>
  <si>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</si>
  <si>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</si>
  <si>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其他交通运输支出</t>
  </si>
  <si>
    <t xml:space="preserve">      其他交通运输支出</t>
  </si>
  <si>
    <t>十三、资源勘探信息等支出</t>
  </si>
  <si>
    <t xml:space="preserve">    资源勘探开发</t>
  </si>
  <si>
    <t xml:space="preserve">      煤炭勘探开采和洗选</t>
  </si>
  <si>
    <t xml:space="preserve">      其他资源勘探业支出</t>
  </si>
  <si>
    <t xml:space="preserve">    制造业</t>
  </si>
  <si>
    <t xml:space="preserve">      交通运输设备制造业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</si>
  <si>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</si>
  <si>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</si>
  <si>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</si>
  <si>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</si>
  <si>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</si>
  <si>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</si>
  <si>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</si>
  <si>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</si>
  <si>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</si>
  <si>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</si>
  <si>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</si>
  <si>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</si>
  <si>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</si>
  <si>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</si>
  <si>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</si>
  <si>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>十四、商业服务业等支出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</si>
  <si>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</si>
  <si>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</si>
  <si>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</si>
  <si>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</si>
  <si>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</si>
  <si>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</si>
  <si>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>十五、金融支出</t>
  </si>
  <si>
    <t xml:space="preserve">    金融发展支出</t>
  </si>
  <si>
    <t xml:space="preserve">      其他金融发展支出</t>
  </si>
  <si>
    <t>十六、援助其他地区支出</t>
  </si>
  <si>
    <t xml:space="preserve">    文化体育与传媒</t>
  </si>
  <si>
    <t xml:space="preserve">    其他支出</t>
  </si>
  <si>
    <t>十七、自然资源海洋气象等支出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</si>
  <si>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</si>
  <si>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</si>
  <si>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</si>
  <si>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</si>
  <si>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</si>
  <si>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自然资源调查</t>
  </si>
  <si>
    <t xml:space="preserve">      国土整治</t>
  </si>
  <si>
    <t xml:space="preserve">      地质矿产资源与环境调查</t>
  </si>
  <si>
    <t xml:space="preserve">      地质矿产资源利用与保护</t>
  </si>
  <si>
    <t xml:space="preserve">      其他自然资源事务支出</t>
  </si>
  <si>
    <t xml:space="preserve">    测绘事务</t>
  </si>
  <si>
    <t xml:space="preserve">      基础测绘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</si>
  <si>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</si>
  <si>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</si>
  <si>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</si>
  <si>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</si>
  <si>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气象服务</t>
  </si>
  <si>
    <t xml:space="preserve">      其他气象事务支出</t>
  </si>
  <si>
    <t>十八、住房保障支出</t>
  </si>
  <si>
    <t xml:space="preserve">    保障性安居工程支出</t>
  </si>
  <si>
    <t xml:space="preserve">      棚户区改造</t>
  </si>
  <si>
    <t xml:space="preserve">    住房改革支出</t>
  </si>
  <si>
    <t xml:space="preserve">      住房公积金</t>
  </si>
  <si>
    <t xml:space="preserve">      购房补贴</t>
  </si>
  <si>
    <t xml:space="preserve">    城乡社区住宅</t>
  </si>
  <si>
    <t xml:space="preserve">      住房公积金管理</t>
  </si>
  <si>
    <t>十九、粮油物资储备支出</t>
  </si>
  <si>
    <t xml:space="preserve">    粮油事务</t>
  </si>
  <si>
    <t xml:space="preserve">      粮食专项业务活动</t>
  </si>
  <si>
    <t xml:space="preserve">      粮食风险基金</t>
  </si>
  <si>
    <t xml:space="preserve">      其他粮油事务支出</t>
  </si>
  <si>
    <t xml:space="preserve">    物资事务</t>
  </si>
  <si>
    <t xml:space="preserve">      物资保管与保养</t>
  </si>
  <si>
    <t xml:space="preserve">    粮油储备</t>
  </si>
  <si>
    <t xml:space="preserve">      储备粮(油)库建设</t>
  </si>
  <si>
    <t xml:space="preserve">    重要商品储备</t>
  </si>
  <si>
    <t xml:space="preserve">      化肥储备</t>
  </si>
  <si>
    <t xml:space="preserve">      食盐储备</t>
  </si>
  <si>
    <t>二十、灾害防治及应急管理支出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</si>
  <si>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</si>
  <si>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</si>
  <si>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</si>
  <si>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</si>
  <si>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</si>
  <si>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</si>
  <si>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</si>
  <si>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</si>
  <si>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</si>
  <si>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</si>
  <si>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</si>
  <si>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其他煤矿安全支出</t>
  </si>
  <si>
    <t xml:space="preserve">    地震事务</t>
  </si>
  <si>
    <t xml:space="preserve">      地震监测</t>
  </si>
  <si>
    <t xml:space="preserve">      地震应急救援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</si>
  <si>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</si>
  <si>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</si>
  <si>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</si>
  <si>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自然灾害救灾及恢复重建支出</t>
  </si>
  <si>
    <t xml:space="preserve">      自然灾害救灾补助</t>
  </si>
  <si>
    <t>二十一、其他支出</t>
  </si>
  <si>
    <t xml:space="preserve">      其他支出</t>
  </si>
  <si>
    <t>二十二、债务付息支出</t>
  </si>
  <si>
    <t xml:space="preserve">    地方政府一般债务付息支出</t>
  </si>
  <si>
    <t xml:space="preserve">      地方政府一般债券付息支出</t>
  </si>
  <si>
    <t xml:space="preserve">      地方政府其他一般债务付息支出</t>
  </si>
  <si>
    <t>二十三、债务发行费用支出</t>
  </si>
  <si>
    <t xml:space="preserve">    地方政府一般债务发行费用支出</t>
  </si>
  <si>
    <t>2019年省对市县转移支付
决算分项目明细表</t>
  </si>
  <si>
    <t>预算数</t>
  </si>
  <si>
    <r>
      <t xml:space="preserve">备 </t>
    </r>
    <r>
      <rPr>
        <b/>
        <sz val="11"/>
        <rFont val="宋体"/>
        <family val="0"/>
      </rPr>
      <t>注</t>
    </r>
  </si>
  <si>
    <r>
      <t>合</t>
    </r>
    <r>
      <rPr>
        <b/>
        <sz val="11"/>
        <rFont val="Times New Roman"/>
        <family val="1"/>
      </rPr>
      <t xml:space="preserve">                       </t>
    </r>
    <r>
      <rPr>
        <b/>
        <sz val="11"/>
        <rFont val="宋体"/>
        <family val="0"/>
      </rPr>
      <t>计</t>
    </r>
  </si>
  <si>
    <t>一、省对市县税收返还</t>
  </si>
  <si>
    <t>所得税基数返还</t>
  </si>
  <si>
    <t>成品油税费改革税收返还</t>
  </si>
  <si>
    <t>增值税税收返还</t>
  </si>
  <si>
    <t>消费税税收返还</t>
  </si>
  <si>
    <t>增值税“五五分享”税收返还</t>
  </si>
  <si>
    <t>二、省对市县转移支付</t>
  </si>
  <si>
    <t>（一）一般性转移支付</t>
  </si>
  <si>
    <t>其中：均衡性转移支付支出</t>
  </si>
  <si>
    <t>县级基本财力保障机制奖补资金支出</t>
  </si>
  <si>
    <t>结算补助支出</t>
  </si>
  <si>
    <t>资源枯竭型城市转移支付补助支出</t>
  </si>
  <si>
    <t>产粮（油）大县奖励资金支出</t>
  </si>
  <si>
    <t>重点生态功能区转移支付支出</t>
  </si>
  <si>
    <t>固定数额补助支出</t>
  </si>
  <si>
    <t>革命老区转移支付支出</t>
  </si>
  <si>
    <t>民族地区转移支付支出</t>
  </si>
  <si>
    <t>边境地区转移支付支出</t>
  </si>
  <si>
    <t>贫困地区转移支付支出</t>
  </si>
  <si>
    <t>一般公共服务共同财政事权转移支付支出</t>
  </si>
  <si>
    <t>公共安全共同财政事权转移支付支出</t>
  </si>
  <si>
    <t>教育共同财政事权转移支付支出</t>
  </si>
  <si>
    <t>科学技术共同财政事权转移支付支出</t>
  </si>
  <si>
    <t>文化旅游体育与传媒共同财政事权转移支付支出</t>
  </si>
  <si>
    <t>社会保障和就业共同财政事权转移支付支出</t>
  </si>
  <si>
    <t>卫生健康共同财政事权转移支付支出</t>
  </si>
  <si>
    <t>节能环保共同财政事权转移支付支出</t>
  </si>
  <si>
    <t>农林水共同财政事权转移支付支出</t>
  </si>
  <si>
    <t>交通运输共同财政事权转移支付支出</t>
  </si>
  <si>
    <t>住房保障共同财政事权转移支付支出</t>
  </si>
  <si>
    <t>其他共同财政事权转移支付支出</t>
  </si>
  <si>
    <t>其他一般性转移支付支出</t>
  </si>
  <si>
    <t>（二）专项转移支付</t>
  </si>
  <si>
    <t>其中：预算内基本建设资金</t>
  </si>
  <si>
    <t>市场监督管理专项资金</t>
  </si>
  <si>
    <t>科技创新专项资金</t>
  </si>
  <si>
    <t>旅游产业发展专项资金</t>
  </si>
  <si>
    <t>文化发展专项资金</t>
  </si>
  <si>
    <t>养老服务业发展专项资金</t>
  </si>
  <si>
    <t>绿色环保建筑奖补资金</t>
  </si>
  <si>
    <t>公共机构节能改造专项资金</t>
  </si>
  <si>
    <t>城市基础设施奖补资金</t>
  </si>
  <si>
    <t>普惠金融发展专项资金</t>
  </si>
  <si>
    <t>县域经济振兴发展奖励资金</t>
  </si>
  <si>
    <t>乡村振兴专项资金（农村综合改革部分）</t>
  </si>
  <si>
    <t>中小企业和民营经济发展专项资金</t>
  </si>
  <si>
    <t>重点产业发展专项资金</t>
  </si>
  <si>
    <t>服务业发展专项资金</t>
  </si>
  <si>
    <t>外经贸发展专项资金</t>
  </si>
  <si>
    <t>金融业发展专项资金</t>
  </si>
  <si>
    <t>矿产资源和地质环境治理专项资金</t>
  </si>
  <si>
    <t>应急管理和灾害防治专项资金</t>
  </si>
  <si>
    <t>人才开发资金</t>
  </si>
  <si>
    <t>污染防治和生态环境保护专项资金</t>
  </si>
  <si>
    <t>重点流域水污染治理专项资金</t>
  </si>
  <si>
    <t>中央专项转移支付等</t>
  </si>
  <si>
    <r>
      <rPr>
        <b/>
        <sz val="11"/>
        <rFont val="宋体"/>
        <family val="0"/>
      </rPr>
      <t>单位：万元</t>
    </r>
  </si>
  <si>
    <t>市县合计</t>
  </si>
  <si>
    <r>
      <rPr>
        <b/>
        <sz val="11"/>
        <color indexed="8"/>
        <rFont val="宋体"/>
        <family val="0"/>
      </rPr>
      <t>长春市</t>
    </r>
  </si>
  <si>
    <r>
      <rPr>
        <b/>
        <sz val="11"/>
        <color indexed="8"/>
        <rFont val="宋体"/>
        <family val="0"/>
      </rPr>
      <t>榆树市</t>
    </r>
  </si>
  <si>
    <r>
      <rPr>
        <b/>
        <sz val="11"/>
        <color indexed="8"/>
        <rFont val="宋体"/>
        <family val="0"/>
      </rPr>
      <t>德惠市</t>
    </r>
  </si>
  <si>
    <r>
      <rPr>
        <b/>
        <sz val="11"/>
        <color indexed="8"/>
        <rFont val="宋体"/>
        <family val="0"/>
      </rPr>
      <t>农安县</t>
    </r>
  </si>
  <si>
    <r>
      <rPr>
        <b/>
        <sz val="11"/>
        <color indexed="8"/>
        <rFont val="宋体"/>
        <family val="0"/>
      </rPr>
      <t>吉林市</t>
    </r>
  </si>
  <si>
    <r>
      <rPr>
        <b/>
        <sz val="11"/>
        <color indexed="8"/>
        <rFont val="宋体"/>
        <family val="0"/>
      </rPr>
      <t>永吉县</t>
    </r>
  </si>
  <si>
    <r>
      <rPr>
        <b/>
        <sz val="11"/>
        <color indexed="8"/>
        <rFont val="宋体"/>
        <family val="0"/>
      </rPr>
      <t>蛟河市</t>
    </r>
  </si>
  <si>
    <r>
      <rPr>
        <b/>
        <sz val="11"/>
        <color indexed="8"/>
        <rFont val="宋体"/>
        <family val="0"/>
      </rPr>
      <t>舒兰市</t>
    </r>
  </si>
  <si>
    <r>
      <rPr>
        <b/>
        <sz val="11"/>
        <color indexed="8"/>
        <rFont val="宋体"/>
        <family val="0"/>
      </rPr>
      <t>磐石市</t>
    </r>
  </si>
  <si>
    <r>
      <rPr>
        <b/>
        <sz val="11"/>
        <color indexed="8"/>
        <rFont val="宋体"/>
        <family val="0"/>
      </rPr>
      <t>桦甸市</t>
    </r>
  </si>
  <si>
    <r>
      <rPr>
        <b/>
        <sz val="11"/>
        <color indexed="8"/>
        <rFont val="宋体"/>
        <family val="0"/>
      </rPr>
      <t>四平市</t>
    </r>
  </si>
  <si>
    <r>
      <rPr>
        <b/>
        <sz val="11"/>
        <color indexed="8"/>
        <rFont val="宋体"/>
        <family val="0"/>
      </rPr>
      <t>梨树县</t>
    </r>
  </si>
  <si>
    <r>
      <rPr>
        <b/>
        <sz val="11"/>
        <color indexed="8"/>
        <rFont val="宋体"/>
        <family val="0"/>
      </rPr>
      <t>双辽市</t>
    </r>
  </si>
  <si>
    <r>
      <rPr>
        <b/>
        <sz val="11"/>
        <color indexed="8"/>
        <rFont val="宋体"/>
        <family val="0"/>
      </rPr>
      <t>伊通县</t>
    </r>
  </si>
  <si>
    <r>
      <rPr>
        <b/>
        <sz val="11"/>
        <color indexed="8"/>
        <rFont val="宋体"/>
        <family val="0"/>
      </rPr>
      <t>公主岭市</t>
    </r>
  </si>
  <si>
    <r>
      <rPr>
        <b/>
        <sz val="11"/>
        <color indexed="8"/>
        <rFont val="宋体"/>
        <family val="0"/>
      </rPr>
      <t>辽源市</t>
    </r>
  </si>
  <si>
    <r>
      <rPr>
        <b/>
        <sz val="11"/>
        <color indexed="8"/>
        <rFont val="宋体"/>
        <family val="0"/>
      </rPr>
      <t>东丰县</t>
    </r>
  </si>
  <si>
    <r>
      <rPr>
        <b/>
        <sz val="11"/>
        <color indexed="8"/>
        <rFont val="宋体"/>
        <family val="0"/>
      </rPr>
      <t>东辽县</t>
    </r>
  </si>
  <si>
    <r>
      <rPr>
        <b/>
        <sz val="11"/>
        <color indexed="8"/>
        <rFont val="宋体"/>
        <family val="0"/>
      </rPr>
      <t>通化市</t>
    </r>
  </si>
  <si>
    <r>
      <rPr>
        <b/>
        <sz val="11"/>
        <color indexed="8"/>
        <rFont val="宋体"/>
        <family val="0"/>
      </rPr>
      <t>通化县</t>
    </r>
  </si>
  <si>
    <r>
      <rPr>
        <b/>
        <sz val="11"/>
        <color indexed="8"/>
        <rFont val="宋体"/>
        <family val="0"/>
      </rPr>
      <t>集安市</t>
    </r>
  </si>
  <si>
    <r>
      <rPr>
        <b/>
        <sz val="11"/>
        <color indexed="8"/>
        <rFont val="宋体"/>
        <family val="0"/>
      </rPr>
      <t>柳河县</t>
    </r>
  </si>
  <si>
    <r>
      <rPr>
        <b/>
        <sz val="11"/>
        <color indexed="8"/>
        <rFont val="宋体"/>
        <family val="0"/>
      </rPr>
      <t>辉南县</t>
    </r>
  </si>
  <si>
    <t>梅河口市</t>
  </si>
  <si>
    <r>
      <rPr>
        <b/>
        <sz val="11"/>
        <color indexed="8"/>
        <rFont val="宋体"/>
        <family val="0"/>
      </rPr>
      <t>白山市</t>
    </r>
  </si>
  <si>
    <r>
      <rPr>
        <b/>
        <sz val="11"/>
        <color indexed="8"/>
        <rFont val="宋体"/>
        <family val="0"/>
      </rPr>
      <t>抚松县</t>
    </r>
  </si>
  <si>
    <r>
      <rPr>
        <b/>
        <sz val="11"/>
        <color indexed="8"/>
        <rFont val="宋体"/>
        <family val="0"/>
      </rPr>
      <t>靖宇县</t>
    </r>
  </si>
  <si>
    <r>
      <rPr>
        <b/>
        <sz val="11"/>
        <color indexed="8"/>
        <rFont val="宋体"/>
        <family val="0"/>
      </rPr>
      <t>长白县</t>
    </r>
  </si>
  <si>
    <r>
      <rPr>
        <b/>
        <sz val="11"/>
        <color indexed="8"/>
        <rFont val="宋体"/>
        <family val="0"/>
      </rPr>
      <t>临江市</t>
    </r>
  </si>
  <si>
    <r>
      <rPr>
        <b/>
        <sz val="11"/>
        <color indexed="8"/>
        <rFont val="宋体"/>
        <family val="0"/>
      </rPr>
      <t>白城市</t>
    </r>
  </si>
  <si>
    <r>
      <rPr>
        <b/>
        <sz val="11"/>
        <color indexed="8"/>
        <rFont val="宋体"/>
        <family val="0"/>
      </rPr>
      <t>洮南市</t>
    </r>
  </si>
  <si>
    <r>
      <rPr>
        <b/>
        <sz val="11"/>
        <color indexed="8"/>
        <rFont val="宋体"/>
        <family val="0"/>
      </rPr>
      <t>大安市</t>
    </r>
  </si>
  <si>
    <r>
      <rPr>
        <b/>
        <sz val="11"/>
        <color indexed="8"/>
        <rFont val="宋体"/>
        <family val="0"/>
      </rPr>
      <t>镇赉县</t>
    </r>
  </si>
  <si>
    <r>
      <rPr>
        <b/>
        <sz val="11"/>
        <color indexed="8"/>
        <rFont val="宋体"/>
        <family val="0"/>
      </rPr>
      <t>通榆县</t>
    </r>
  </si>
  <si>
    <r>
      <rPr>
        <b/>
        <sz val="11"/>
        <color indexed="8"/>
        <rFont val="宋体"/>
        <family val="0"/>
      </rPr>
      <t>松原市</t>
    </r>
  </si>
  <si>
    <r>
      <rPr>
        <b/>
        <sz val="11"/>
        <color indexed="8"/>
        <rFont val="宋体"/>
        <family val="0"/>
      </rPr>
      <t>前郭县</t>
    </r>
  </si>
  <si>
    <r>
      <rPr>
        <b/>
        <sz val="11"/>
        <color indexed="8"/>
        <rFont val="宋体"/>
        <family val="0"/>
      </rPr>
      <t>长岭县</t>
    </r>
  </si>
  <si>
    <r>
      <rPr>
        <b/>
        <sz val="11"/>
        <color indexed="8"/>
        <rFont val="宋体"/>
        <family val="0"/>
      </rPr>
      <t>乾安县</t>
    </r>
  </si>
  <si>
    <r>
      <rPr>
        <b/>
        <sz val="11"/>
        <color indexed="8"/>
        <rFont val="宋体"/>
        <family val="0"/>
      </rPr>
      <t>扶余市</t>
    </r>
  </si>
  <si>
    <r>
      <rPr>
        <b/>
        <sz val="11"/>
        <color indexed="8"/>
        <rFont val="宋体"/>
        <family val="0"/>
      </rPr>
      <t>延边州</t>
    </r>
  </si>
  <si>
    <t>长白山开发区</t>
  </si>
  <si>
    <r>
      <t xml:space="preserve">合      </t>
    </r>
    <r>
      <rPr>
        <b/>
        <sz val="11"/>
        <rFont val="宋体"/>
        <family val="0"/>
      </rPr>
      <t xml:space="preserve">   计</t>
    </r>
  </si>
  <si>
    <t xml:space="preserve">一、返还性支出   </t>
  </si>
  <si>
    <r>
      <t>（一）一般性转移支付</t>
    </r>
    <r>
      <rPr>
        <b/>
        <sz val="11"/>
        <rFont val="Times New Roman"/>
        <family val="1"/>
      </rPr>
      <t xml:space="preserve">   </t>
    </r>
  </si>
  <si>
    <t xml:space="preserve">（二）专项转移支付   </t>
  </si>
  <si>
    <t>省级科技创新专项资金</t>
  </si>
  <si>
    <t>省级旅游产业发展专项资金</t>
  </si>
  <si>
    <t>省级公共机构节能改造专项资金</t>
  </si>
  <si>
    <t>省级服务业发展专项资金</t>
  </si>
  <si>
    <t>省人才开发资金</t>
  </si>
  <si>
    <t>2019年中央对吉林省税收返还
和转移支付补助情况表</t>
  </si>
  <si>
    <r>
      <rPr>
        <b/>
        <sz val="11"/>
        <rFont val="宋体"/>
        <family val="0"/>
      </rPr>
      <t>项</t>
    </r>
    <r>
      <rPr>
        <b/>
        <sz val="11"/>
        <rFont val="宋体"/>
        <family val="0"/>
      </rPr>
      <t xml:space="preserve">          </t>
    </r>
    <r>
      <rPr>
        <b/>
        <sz val="11"/>
        <rFont val="宋体"/>
        <family val="0"/>
      </rPr>
      <t>目</t>
    </r>
  </si>
  <si>
    <r>
      <rPr>
        <b/>
        <sz val="11"/>
        <rFont val="宋体"/>
        <family val="0"/>
      </rPr>
      <t>金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额</t>
    </r>
  </si>
  <si>
    <r>
      <rPr>
        <b/>
        <sz val="11"/>
        <rFont val="宋体"/>
        <family val="0"/>
      </rPr>
      <t>备</t>
    </r>
    <r>
      <rPr>
        <b/>
        <sz val="11"/>
        <rFont val="Times New Roman"/>
        <family val="1"/>
      </rPr>
      <t xml:space="preserve">      </t>
    </r>
    <r>
      <rPr>
        <b/>
        <sz val="11"/>
        <rFont val="宋体"/>
        <family val="0"/>
      </rPr>
      <t>注</t>
    </r>
  </si>
  <si>
    <r>
      <t xml:space="preserve">合   </t>
    </r>
    <r>
      <rPr>
        <b/>
        <sz val="11"/>
        <rFont val="宋体"/>
        <family val="0"/>
      </rPr>
      <t xml:space="preserve">     </t>
    </r>
    <r>
      <rPr>
        <b/>
        <sz val="11"/>
        <rFont val="宋体"/>
        <family val="0"/>
      </rPr>
      <t xml:space="preserve">  计</t>
    </r>
  </si>
  <si>
    <t>一、税收返还收入</t>
  </si>
  <si>
    <t>二、一般性转移支付收入</t>
  </si>
  <si>
    <t>其中：均衡性转移支付收入</t>
  </si>
  <si>
    <t>县级基本财力保障机制奖补资金收入</t>
  </si>
  <si>
    <t>结算补助收入</t>
  </si>
  <si>
    <t>资源枯竭型城市转移支付收入</t>
  </si>
  <si>
    <t>成品油价格和税费改革转移支付收入</t>
  </si>
  <si>
    <t>基层公检法司转移支付收入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</si>
  <si>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</si>
  <si>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</si>
  <si>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</si>
  <si>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</si>
  <si>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产粮（油）大县奖励资金收入</t>
  </si>
  <si>
    <t>重点生态功能区转移支付收入</t>
  </si>
  <si>
    <t>固定数额补助收入</t>
  </si>
  <si>
    <t>革命老区转移支付收入</t>
  </si>
  <si>
    <t>民族地区转移支付收入</t>
  </si>
  <si>
    <t>边境地区转移支付收入</t>
  </si>
  <si>
    <t>贫困地区转移支付收入</t>
  </si>
  <si>
    <t xml:space="preserve">一般公共服务共同财政事权转移支付收入  </t>
  </si>
  <si>
    <t xml:space="preserve">外交共同财政事权转移支付收入  </t>
  </si>
  <si>
    <t xml:space="preserve">国防共同财政事权转移支付收入  </t>
  </si>
  <si>
    <t xml:space="preserve">公共安全共同财政事权转移支付收入  </t>
  </si>
  <si>
    <t xml:space="preserve">教育共同财政事权转移支付收入  </t>
  </si>
  <si>
    <t xml:space="preserve">科学技术共同财政事权转移支付收入  </t>
  </si>
  <si>
    <t xml:space="preserve">文化旅游体育与传媒共同财政事权转移支付收入  </t>
  </si>
  <si>
    <t xml:space="preserve">社会保障和就业共同财政事权转移支付收入  </t>
  </si>
  <si>
    <t xml:space="preserve">卫生健康共同财政事权转移支付收入  </t>
  </si>
  <si>
    <t xml:space="preserve">节能环保共同财政事权转移支付收入  </t>
  </si>
  <si>
    <t xml:space="preserve">城乡社区共同财政事权转移支付收入  </t>
  </si>
  <si>
    <t xml:space="preserve">农林水共同财政事权转移支付收入  </t>
  </si>
  <si>
    <t xml:space="preserve">交通运输共同财政事权转移支付收入  </t>
  </si>
  <si>
    <t xml:space="preserve">资源勘探信息等共同财政事权转移支付收入  </t>
  </si>
  <si>
    <t xml:space="preserve">商业服务业等共同财政事权转移支付收入  </t>
  </si>
  <si>
    <t xml:space="preserve">金融共同财政事权转移支付收入  </t>
  </si>
  <si>
    <t xml:space="preserve">自然资源海洋气象等共同财政事权转移支付收入  </t>
  </si>
  <si>
    <t xml:space="preserve">住房保障共同财政事权转移支付收入  </t>
  </si>
  <si>
    <t xml:space="preserve">粮油物资储备共同财政事权转移支付收入  </t>
  </si>
  <si>
    <t xml:space="preserve">其他共同财政事权转移支付收入  </t>
  </si>
  <si>
    <t>其他一般性转移支付收入</t>
  </si>
  <si>
    <t>三、专项转移支付收入</t>
  </si>
  <si>
    <t>其中：一般公共服务</t>
  </si>
  <si>
    <t>国防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</si>
  <si>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</si>
  <si>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</si>
  <si>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</si>
  <si>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</si>
  <si>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</si>
  <si>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</si>
  <si>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</si>
  <si>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</si>
  <si>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</si>
  <si>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</si>
  <si>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资源勘探信息等</t>
  </si>
  <si>
    <t>商业服务业等</t>
  </si>
  <si>
    <t>金融</t>
  </si>
  <si>
    <t>自然资源海洋气象等</t>
  </si>
  <si>
    <t>住房保障</t>
  </si>
  <si>
    <t>粮油物资储备</t>
  </si>
  <si>
    <t>2019年全省一般公共预算支出
决算经济分类明细表</t>
  </si>
  <si>
    <t>其中：基本支出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</si>
  <si>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</si>
  <si>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</si>
  <si>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</si>
  <si>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</si>
  <si>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</si>
  <si>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</si>
  <si>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</si>
  <si>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</si>
  <si>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</si>
  <si>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</si>
  <si>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</si>
  <si>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</si>
  <si>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</si>
  <si>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</si>
  <si>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</si>
  <si>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</si>
  <si>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</si>
  <si>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</si>
  <si>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</si>
  <si>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</si>
  <si>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</si>
  <si>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</si>
  <si>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</si>
  <si>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</si>
  <si>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</si>
  <si>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</si>
  <si>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</si>
  <si>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</si>
  <si>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</si>
  <si>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</si>
  <si>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</si>
  <si>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</si>
  <si>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</si>
  <si>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</si>
  <si>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</si>
  <si>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</si>
  <si>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</si>
  <si>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</si>
  <si>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</si>
  <si>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</si>
  <si>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</si>
  <si>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</si>
  <si>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</si>
  <si>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</si>
  <si>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</si>
  <si>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</si>
  <si>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</si>
  <si>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</si>
  <si>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</si>
  <si>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</si>
  <si>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</si>
  <si>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</si>
  <si>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</si>
  <si>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</si>
  <si>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</si>
  <si>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</si>
  <si>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</si>
  <si>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本 年 支 出 合 计</t>
  </si>
  <si>
    <t>2019年省级一般公共预算支出
决算经济分类明细表</t>
  </si>
  <si>
    <t>2019年全省政府性基金收入决算表</t>
  </si>
  <si>
    <t>一、政府性基金收入合计</t>
  </si>
  <si>
    <t>农网还贷资金收入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</si>
  <si>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</si>
  <si>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</si>
  <si>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</si>
  <si>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</si>
  <si>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</si>
  <si>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</si>
  <si>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</si>
  <si>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国家重大水利工程建设基金收入</t>
  </si>
  <si>
    <t>车辆通行费</t>
  </si>
  <si>
    <t>污水处理费收入</t>
  </si>
  <si>
    <t>彩票发行机构和彩票销售机构的业务费用</t>
  </si>
  <si>
    <t>其他政府性基金收入</t>
  </si>
  <si>
    <t>专项债券对应项目专项收入</t>
  </si>
  <si>
    <t>二、专项债务收入</t>
  </si>
  <si>
    <t>上年结余收入</t>
  </si>
  <si>
    <t>中央转移支付收入</t>
  </si>
  <si>
    <t>调入资金</t>
  </si>
  <si>
    <t>政府性基金收入总计</t>
  </si>
  <si>
    <t>2019年全省政府性基金支出决算表</t>
  </si>
  <si>
    <r>
      <t>调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整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预算数</t>
    </r>
  </si>
  <si>
    <r>
      <t>为调整
预算的</t>
    </r>
    <r>
      <rPr>
        <b/>
        <sz val="11"/>
        <rFont val="Times New Roman"/>
        <family val="1"/>
      </rPr>
      <t>%</t>
    </r>
  </si>
  <si>
    <t>一、政府性基金支出合计</t>
  </si>
  <si>
    <t>年终结余</t>
  </si>
  <si>
    <t>政府性基金支出总计</t>
  </si>
  <si>
    <t>2019年省级政府性基金收入决算表</t>
  </si>
  <si>
    <t>备注</t>
  </si>
  <si>
    <r>
      <t>调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 xml:space="preserve">整 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预算数</t>
    </r>
  </si>
  <si>
    <t>市县上解收入</t>
  </si>
  <si>
    <t>2019年省级政府性基金支出决算表</t>
  </si>
  <si>
    <t>二、转移性支出</t>
  </si>
  <si>
    <t>省对市县转移支付</t>
  </si>
  <si>
    <t>2019年省级政府性基金支出决算明细表</t>
  </si>
  <si>
    <t>单位:万元</t>
  </si>
  <si>
    <t xml:space="preserve">项          目 </t>
  </si>
  <si>
    <r>
      <t xml:space="preserve">调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整
预算数</t>
    </r>
  </si>
  <si>
    <r>
      <t>备</t>
    </r>
    <r>
      <rPr>
        <b/>
        <sz val="11"/>
        <rFont val="Times New Roman"/>
        <family val="1"/>
      </rPr>
      <t xml:space="preserve">      </t>
    </r>
    <r>
      <rPr>
        <b/>
        <sz val="11"/>
        <rFont val="宋体"/>
        <family val="0"/>
      </rPr>
      <t>注</t>
    </r>
  </si>
  <si>
    <r>
      <t xml:space="preserve">合   </t>
    </r>
    <r>
      <rPr>
        <b/>
        <sz val="11"/>
        <rFont val="宋体"/>
        <family val="0"/>
      </rPr>
      <t xml:space="preserve">    </t>
    </r>
    <r>
      <rPr>
        <b/>
        <sz val="11"/>
        <rFont val="宋体"/>
        <family val="0"/>
      </rPr>
      <t xml:space="preserve">   计</t>
    </r>
  </si>
  <si>
    <t>一、文化旅游体育与传媒支出</t>
  </si>
  <si>
    <t>国家电影事业发展专项资金支出</t>
  </si>
  <si>
    <t>资助国产影片放映</t>
  </si>
  <si>
    <t>其他国家电影事业发展专项资金支出</t>
  </si>
  <si>
    <t>旅游发展基金支出</t>
  </si>
  <si>
    <t>地方旅游开发项目补助</t>
  </si>
  <si>
    <t>二、社会保障和就业支出</t>
  </si>
  <si>
    <t>大中型水库移民后期扶持基金支出</t>
  </si>
  <si>
    <t>其他大中型水库移民后期扶持基金支出</t>
  </si>
  <si>
    <t>三、节能环保支出</t>
  </si>
  <si>
    <t>可再生能源电价附加收入安排的支出</t>
  </si>
  <si>
    <t>四、城乡社区支出</t>
  </si>
  <si>
    <t>国有土地使用权出让收入及对应专项债务收入安排的支出</t>
  </si>
  <si>
    <t xml:space="preserve">    其他国有土地使用权出让收入安排的支出</t>
  </si>
  <si>
    <t>五、农林水支出</t>
  </si>
  <si>
    <t>大中型水库库区基金支出</t>
  </si>
  <si>
    <t>其他大中型水库库区基金支出</t>
  </si>
  <si>
    <t>六、交通运输支出</t>
  </si>
  <si>
    <t>车辆通行费安排的支出</t>
  </si>
  <si>
    <t>公路还贷</t>
  </si>
  <si>
    <t>政府还贷公路养护</t>
  </si>
  <si>
    <t>政府还贷公路管理</t>
  </si>
  <si>
    <t>港口建设费支出</t>
  </si>
  <si>
    <t xml:space="preserve">  航运保障系统建设</t>
  </si>
  <si>
    <t>民航发展基金支出</t>
  </si>
  <si>
    <t xml:space="preserve">  民航机场建设</t>
  </si>
  <si>
    <t xml:space="preserve">  航线和机场补贴</t>
  </si>
  <si>
    <t xml:space="preserve">  其他民航发展基金支出</t>
  </si>
  <si>
    <t>政府收费公路专项债券收入安排的支出</t>
  </si>
  <si>
    <t xml:space="preserve">  公路建设</t>
  </si>
  <si>
    <t>七、资源勘探信息等支出</t>
  </si>
  <si>
    <t>农网还贷资金支出</t>
  </si>
  <si>
    <t>地方农网还贷资金支出</t>
  </si>
  <si>
    <t>八、其他支出</t>
  </si>
  <si>
    <t>其他政府性基金支出</t>
  </si>
  <si>
    <t xml:space="preserve">  其他地方自行试点项目收益专项债券收入安排的支出</t>
  </si>
  <si>
    <t>彩票发行销售机构业务费安排的支出</t>
  </si>
  <si>
    <t xml:space="preserve">  福利彩票销售机构的业务费支出</t>
  </si>
  <si>
    <t xml:space="preserve">  体育彩票销售机构的业务费支出</t>
  </si>
  <si>
    <t xml:space="preserve">  彩票发行销售风险基金支出</t>
  </si>
  <si>
    <t xml:space="preserve">  彩票市场调控资金支出</t>
  </si>
  <si>
    <t>彩票公益金安排的支出</t>
  </si>
  <si>
    <t>用于社会福利的彩票公益金支出</t>
  </si>
  <si>
    <t>用于体育事业的彩票公益金支出</t>
  </si>
  <si>
    <t>用于教育事业的彩票公益金支出</t>
  </si>
  <si>
    <t>用于残疾人事业的彩票公益金支出</t>
  </si>
  <si>
    <t>用于法律援助的彩票公益金支出</t>
  </si>
  <si>
    <t>九、债务付息支出</t>
  </si>
  <si>
    <t xml:space="preserve">  地方政府专项债务付息支出</t>
  </si>
  <si>
    <t xml:space="preserve">    车辆通行费债务付息支出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</si>
  <si>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</si>
  <si>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</si>
  <si>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</si>
  <si>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>十、债务发行费用支出</t>
  </si>
  <si>
    <t xml:space="preserve">  地方政府专项债务发行费用支出</t>
  </si>
  <si>
    <t xml:space="preserve">    车辆通行费债务发行费用支出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</si>
  <si>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</si>
  <si>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</si>
  <si>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</si>
  <si>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2019年省对市县政府性基金转移支付决算明细表</t>
  </si>
  <si>
    <t>调整预算数</t>
  </si>
  <si>
    <t>合          计</t>
  </si>
  <si>
    <t>三、城乡社区支出</t>
  </si>
  <si>
    <t>国有土地使用权出让收入安排的支出</t>
  </si>
  <si>
    <t>农业土地开发资金支出</t>
  </si>
  <si>
    <t>四、农林水支出</t>
  </si>
  <si>
    <t>五、交通运输支出</t>
  </si>
  <si>
    <t>六、其他支出</t>
  </si>
  <si>
    <t>其他政府性基金安排的支出</t>
  </si>
  <si>
    <t>2019年全省国有资本经营收入决算表</t>
  </si>
  <si>
    <t>为预算的%</t>
  </si>
  <si>
    <t>一、本年国有资本经营收入合计</t>
  </si>
  <si>
    <t>（一）利润收入</t>
  </si>
  <si>
    <t>金融企业利润收入</t>
  </si>
  <si>
    <t>投资服务企业利润收入</t>
  </si>
  <si>
    <t>建筑施工企业利润收入</t>
  </si>
  <si>
    <t>地质勘查企业利润收入</t>
  </si>
  <si>
    <t>农林牧渔企业利润收入</t>
  </si>
  <si>
    <t>有色冶金采掘企业利润收入</t>
  </si>
  <si>
    <t>卫生体育福利企业利润收入</t>
  </si>
  <si>
    <t>机关社团所属企业利润收入</t>
  </si>
  <si>
    <t>教育文化广播企业利润收入</t>
  </si>
  <si>
    <t>其他国有资本经营预算企业利润收入</t>
  </si>
  <si>
    <t>（二）股利、股息收入</t>
  </si>
  <si>
    <t>国有控股公司股利、股息收入</t>
  </si>
  <si>
    <t>国有参股公司股利、股息收入</t>
  </si>
  <si>
    <t>（三）产权转让收入</t>
  </si>
  <si>
    <t>国有股权、股份转让收入</t>
  </si>
  <si>
    <t>（四）清算收入</t>
  </si>
  <si>
    <t>国有独资企业清算收入</t>
  </si>
  <si>
    <t>（五）其他国有资本经营预算收入</t>
  </si>
  <si>
    <t>二、转移性收入</t>
  </si>
  <si>
    <t>国有资本经营预算转移支付收入</t>
  </si>
  <si>
    <t>国有资本经营收入总计</t>
  </si>
  <si>
    <t>2019年全省国有资本经营支出决算表</t>
  </si>
  <si>
    <r>
      <t>为预算的</t>
    </r>
    <r>
      <rPr>
        <b/>
        <sz val="11"/>
        <rFont val="宋体"/>
        <family val="0"/>
      </rPr>
      <t>%</t>
    </r>
  </si>
  <si>
    <t>一、本年国有资本经营支出合计</t>
  </si>
  <si>
    <t xml:space="preserve">    （一）解决历史遗留问题及改革成本支出</t>
  </si>
  <si>
    <t>“三供一业”移交补助支出</t>
  </si>
  <si>
    <t>国有企业办职教幼教补助支出</t>
  </si>
  <si>
    <t>国有企业改革成本支出</t>
  </si>
  <si>
    <t xml:space="preserve">    （二）国有企业资本金注入</t>
  </si>
  <si>
    <t>国有经济结构调整支出</t>
  </si>
  <si>
    <t>公益性设施投资支出</t>
  </si>
  <si>
    <t>生态环境保护支出</t>
  </si>
  <si>
    <t>其它国有企业资本金注入</t>
  </si>
  <si>
    <r>
      <t xml:space="preserve">    </t>
    </r>
    <r>
      <rPr>
        <b/>
        <sz val="11"/>
        <rFont val="宋体"/>
        <family val="0"/>
      </rPr>
      <t>（三）金融国有资本经营预算支出</t>
    </r>
  </si>
  <si>
    <t>资本性支出　</t>
  </si>
  <si>
    <r>
      <t xml:space="preserve">    </t>
    </r>
    <r>
      <rPr>
        <b/>
        <sz val="11"/>
        <rFont val="宋体"/>
        <family val="0"/>
      </rPr>
      <t>（四）其他支出</t>
    </r>
  </si>
  <si>
    <t>其它国有资本经营预算支出</t>
  </si>
  <si>
    <t>国有资本经营支出总计</t>
  </si>
  <si>
    <t>2019年省级国有资本经营收入决算表</t>
  </si>
  <si>
    <r>
      <t>为预算的</t>
    </r>
    <r>
      <rPr>
        <b/>
        <sz val="11"/>
        <rFont val="Times New Roman"/>
        <family val="1"/>
      </rPr>
      <t>%</t>
    </r>
  </si>
  <si>
    <t xml:space="preserve">    （一）利润收入</t>
  </si>
  <si>
    <t xml:space="preserve">    （二）股利、股息收入</t>
  </si>
  <si>
    <t>（三）清算收入</t>
  </si>
  <si>
    <t>（四）其他国有资本经营预算收入</t>
  </si>
  <si>
    <t>2019年省级国有资本经营支出决算表</t>
  </si>
  <si>
    <t>（一）解决历史遗留问题及改革成本支出</t>
  </si>
  <si>
    <t>（二）国有企业资本金注入</t>
  </si>
  <si>
    <t>（三）金融国有资本经营预算支出</t>
  </si>
  <si>
    <t>资本性支出</t>
  </si>
  <si>
    <t>（四）其他支出</t>
  </si>
  <si>
    <t>2019年全省社会保险基金收入决算表</t>
  </si>
  <si>
    <r>
      <t>2018</t>
    </r>
    <r>
      <rPr>
        <b/>
        <sz val="11"/>
        <rFont val="宋体"/>
        <family val="0"/>
      </rPr>
      <t>年
决算数</t>
    </r>
  </si>
  <si>
    <t>一、全省社会保险基金收入合计</t>
  </si>
  <si>
    <t>其中：保险费收入</t>
  </si>
  <si>
    <r>
      <t xml:space="preserve">            </t>
    </r>
    <r>
      <rPr>
        <b/>
        <sz val="11"/>
        <rFont val="宋体"/>
        <family val="0"/>
      </rPr>
      <t>财政补贴收入</t>
    </r>
  </si>
  <si>
    <r>
      <t xml:space="preserve">            </t>
    </r>
    <r>
      <rPr>
        <b/>
        <sz val="11"/>
        <rFont val="宋体"/>
        <family val="0"/>
      </rPr>
      <t>利息收入</t>
    </r>
  </si>
  <si>
    <t>（一）企业职工基本养老保险基金收入</t>
  </si>
  <si>
    <t>是否合计</t>
  </si>
  <si>
    <t>0</t>
  </si>
  <si>
    <t>（二）失业保险基金收入</t>
  </si>
  <si>
    <t>（三）职工基本医疗保险基金收入</t>
  </si>
  <si>
    <t>（四）工伤保险基金收入</t>
  </si>
  <si>
    <t>（五）城乡居民基本养老保险基金收入</t>
  </si>
  <si>
    <t>（六）城乡居民基本医疗保险基金收入</t>
  </si>
  <si>
    <t>（七）机关事业单位基本养老保险基金收入</t>
  </si>
  <si>
    <t>（八）生育保险基金收入</t>
  </si>
  <si>
    <t>二、滚存结余收入</t>
  </si>
  <si>
    <t>1</t>
  </si>
  <si>
    <t>其中：企业职工基本养老保险基金结余</t>
  </si>
  <si>
    <t>全省社会保险基金收入总计</t>
  </si>
  <si>
    <t xml:space="preserve">  其中：企业职工基本养老保险基金收入总计</t>
  </si>
  <si>
    <t>2019年全省社会保险基金支出决算表</t>
  </si>
  <si>
    <r>
      <t xml:space="preserve">    </t>
    </r>
    <r>
      <rPr>
        <b/>
        <sz val="11"/>
        <rFont val="宋体"/>
        <family val="0"/>
      </rPr>
      <t>单位：亿元</t>
    </r>
  </si>
  <si>
    <t>一、全省社会保险基金支出合计</t>
  </si>
  <si>
    <t>其中：社会保险待遇支出</t>
  </si>
  <si>
    <t>（一）企业职工基本养老保险基金支出</t>
  </si>
  <si>
    <t>其中：基本养老金支出</t>
  </si>
  <si>
    <r>
      <t>（</t>
    </r>
    <r>
      <rPr>
        <b/>
        <sz val="11"/>
        <rFont val="宋体"/>
        <family val="0"/>
      </rPr>
      <t>二）失业保险基金支出</t>
    </r>
  </si>
  <si>
    <t>其中：失业保险金支出</t>
  </si>
  <si>
    <t>（三）职工基本医疗保险基金支出</t>
  </si>
  <si>
    <t>其中：基本医疗保险待遇支出</t>
  </si>
  <si>
    <r>
      <t>（</t>
    </r>
    <r>
      <rPr>
        <b/>
        <sz val="11"/>
        <rFont val="宋体"/>
        <family val="0"/>
      </rPr>
      <t>四）工伤保险基金支出</t>
    </r>
  </si>
  <si>
    <t>其中：工伤保险待遇支出</t>
  </si>
  <si>
    <t>（五）城乡居民基本养老保险基金支出</t>
  </si>
  <si>
    <t>（六）城乡居民基本医疗保险基金支出</t>
  </si>
  <si>
    <t>（七）机关事业单位基本养老保险基金支出</t>
  </si>
  <si>
    <t>（八）生育保险基金支出</t>
  </si>
  <si>
    <t>其中：保险费支出</t>
  </si>
  <si>
    <t>二、年末滚存结余</t>
  </si>
  <si>
    <t>全省社会保险基金支出总计</t>
  </si>
  <si>
    <t>其中：企业职工基本养老保险基金支出总计</t>
  </si>
  <si>
    <t>2019年省级社会保险基金收入决算表</t>
  </si>
  <si>
    <t>一、省级社会保险基金收入合计</t>
  </si>
  <si>
    <t>（五）机关事业基本养老保险基金收入</t>
  </si>
  <si>
    <t>（六）生育保险基金收入</t>
  </si>
  <si>
    <t>省级社会保险基金收入总计</t>
  </si>
  <si>
    <t>2019年省级社会保险基金支出决算表</t>
  </si>
  <si>
    <r>
      <t xml:space="preserve">    </t>
    </r>
    <r>
      <rPr>
        <b/>
        <sz val="11"/>
        <rFont val="MS Serif"/>
        <family val="2"/>
      </rPr>
      <t>单位：亿元</t>
    </r>
  </si>
  <si>
    <t>一、省级社会保险基金支出合计</t>
  </si>
  <si>
    <t>（二）失业保险基金支出</t>
  </si>
  <si>
    <t>（四）工伤保险基金支出</t>
  </si>
  <si>
    <t>（五）机关事业单位基本养老保险基金支出</t>
  </si>
  <si>
    <t>（六）生育保险基金支出</t>
  </si>
  <si>
    <t>其中：基本生育保险待遇支出</t>
  </si>
  <si>
    <t>省级社会保险基金支出总计</t>
  </si>
  <si>
    <t>2019年地方政府债务情况表</t>
  </si>
  <si>
    <t>一、2018年末地方政府债务余额实际数</t>
  </si>
  <si>
    <t xml:space="preserve">    一般债务</t>
  </si>
  <si>
    <t xml:space="preserve">    专项债务</t>
  </si>
  <si>
    <t>二、2019年地方政府债务举借额</t>
  </si>
  <si>
    <t>三、2019年地方政府债务还本额</t>
  </si>
  <si>
    <t>四、2019年末地方政府债务余额实际数</t>
  </si>
  <si>
    <t>附：2019年末地方政府债务余额限额</t>
  </si>
  <si>
    <t>注：1.2019年地方政府债务举借额不包含2019年中央外债转贷提款额2.33亿元。
    2.2019年地方政府债务还本额不包含2019年预算单位用自有资金偿还、地方政府核销等方式消化的存量政府债务15.09亿元。
    3.2018年末余额加上2019年举借额减去2019年还本额不等于2019年末余额，主要是2019年末余额与2018年末余额汇率不同。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</si>
</sst>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_ "/>
    <numFmt numFmtId="179" formatCode="0_ "/>
    <numFmt numFmtId="180" formatCode="0.00_ "/>
    <numFmt numFmtId="181" formatCode="0.00_);[Red]\(0.00\)"/>
    <numFmt numFmtId="182" formatCode="0.0"/>
    <numFmt numFmtId="183" formatCode="0.0_ "/>
    <numFmt numFmtId="184" formatCode="###0.0"/>
    <numFmt numFmtId="185" formatCode="0.0_);[Red]\(0.0\)"/>
    <numFmt numFmtId="186" formatCode="0.000_ "/>
    <numFmt numFmtId="187" formatCode="0.0000_ "/>
    <numFmt numFmtId="188" formatCode="0.0000000_ "/>
    <numFmt numFmtId="189" formatCode="#,##0.0"/>
    <numFmt numFmtId="190" formatCode="0_);[Red]\(0\)"/>
    <numFmt numFmtId="191" formatCode="#,##0.00_ "/>
    <numFmt numFmtId="192" formatCode="#,##0.0_ "/>
    <numFmt numFmtId="193" formatCode="#,##0.0000_ "/>
  </numFmts>
  <fonts count="71">
    <font>
      <sz val="12"/>
      <name val="宋体"/>
      <family val="0"/>
    </font>
    <font>
      <sz val="22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22"/>
      <name val="黑体"/>
      <family val="0"/>
    </font>
    <font>
      <b/>
      <sz val="11"/>
      <name val="宋体"/>
      <family val="0"/>
    </font>
    <font>
      <sz val="9"/>
      <name val="Times New Roman"/>
      <family val="1"/>
    </font>
    <font>
      <b/>
      <sz val="8.5"/>
      <name val="宋体"/>
      <family val="0"/>
    </font>
    <font>
      <b/>
      <sz val="8.5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22"/>
      <color indexed="8"/>
      <name val="黑体"/>
      <family val="0"/>
    </font>
    <font>
      <sz val="9"/>
      <name val="黑体"/>
      <family val="0"/>
    </font>
    <font>
      <sz val="11"/>
      <color indexed="8"/>
      <name val="等线"/>
      <family val="0"/>
    </font>
    <font>
      <sz val="12"/>
      <name val="黑体"/>
      <family val="0"/>
    </font>
    <font>
      <sz val="10"/>
      <name val="Arial"/>
      <family val="2"/>
    </font>
    <font>
      <sz val="2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22"/>
      <name val="宋体"/>
      <family val="0"/>
    </font>
    <font>
      <b/>
      <sz val="22"/>
      <name val="黑体"/>
      <family val="0"/>
    </font>
    <font>
      <b/>
      <sz val="12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宋体"/>
      <family val="0"/>
    </font>
    <font>
      <b/>
      <sz val="6"/>
      <name val="宋体"/>
      <family val="0"/>
    </font>
    <font>
      <sz val="26"/>
      <name val="方正小标宋简体"/>
      <family val="4"/>
    </font>
    <font>
      <b/>
      <sz val="14"/>
      <name val="黑体"/>
      <family val="0"/>
    </font>
    <font>
      <b/>
      <sz val="16"/>
      <name val="黑体"/>
      <family val="0"/>
    </font>
    <font>
      <b/>
      <sz val="36"/>
      <name val="隶书"/>
      <family val="3"/>
    </font>
    <font>
      <sz val="32"/>
      <name val="方正小标宋简体"/>
      <family val="4"/>
    </font>
    <font>
      <sz val="28"/>
      <name val="楷体_GB2312"/>
      <family val="3"/>
    </font>
    <font>
      <sz val="48"/>
      <name val="Arial"/>
      <family val="2"/>
    </font>
    <font>
      <sz val="12"/>
      <name val="Arial"/>
      <family val="2"/>
    </font>
    <font>
      <sz val="22"/>
      <name val="方正小标宋简体"/>
      <family val="4"/>
    </font>
    <font>
      <b/>
      <sz val="22"/>
      <name val="宋体"/>
      <family val="0"/>
    </font>
    <font>
      <b/>
      <sz val="16"/>
      <name val="宋体"/>
      <family val="0"/>
    </font>
    <font>
      <sz val="36"/>
      <name val="黑体"/>
      <family val="0"/>
    </font>
    <font>
      <b/>
      <sz val="36"/>
      <name val="黑体"/>
      <family val="0"/>
    </font>
    <font>
      <sz val="24"/>
      <name val="Arial"/>
      <family val="2"/>
    </font>
    <font>
      <b/>
      <sz val="24"/>
      <name val="Times New Roman"/>
      <family val="1"/>
    </font>
    <font>
      <b/>
      <sz val="18"/>
      <color indexed="62"/>
      <name val="宋体"/>
      <family val="0"/>
    </font>
    <font>
      <sz val="11"/>
      <color indexed="9"/>
      <name val="等线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  <font>
      <b/>
      <sz val="11"/>
      <name val="MS Serif"/>
      <family val="2"/>
    </font>
    <font>
      <sz val="3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00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>
        <color rgb="FFFFFFFF"/>
      </bottom>
    </border>
    <border>
      <left style="thin"/>
      <right/>
      <top/>
      <bottom style="thin">
        <color rgb="FFFFFFFF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44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9" fillId="0" borderId="0">
      <alignment/>
      <protection/>
    </xf>
    <xf numFmtId="0" fontId="57" fillId="5" borderId="0" applyNumberFormat="0" applyBorder="0" applyAlignment="0" applyProtection="0"/>
    <xf numFmtId="0" fontId="60" fillId="5" borderId="1" applyNumberFormat="0" applyAlignment="0" applyProtection="0"/>
    <xf numFmtId="0" fontId="68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3" borderId="0" applyNumberFormat="0" applyBorder="0" applyAlignment="0" applyProtection="0"/>
    <xf numFmtId="0" fontId="57" fillId="8" borderId="0" applyNumberFormat="0" applyBorder="0" applyAlignment="0" applyProtection="0"/>
    <xf numFmtId="0" fontId="57" fillId="5" borderId="0" applyNumberFormat="0" applyBorder="0" applyAlignment="0" applyProtection="0"/>
    <xf numFmtId="0" fontId="0" fillId="0" borderId="0" applyProtection="0">
      <alignment/>
    </xf>
    <xf numFmtId="41" fontId="0" fillId="0" borderId="0" applyFont="0" applyFill="0" applyBorder="0" applyAlignment="0" applyProtection="0"/>
    <xf numFmtId="0" fontId="62" fillId="9" borderId="0" applyNumberFormat="0" applyBorder="0" applyAlignment="0" applyProtection="0"/>
    <xf numFmtId="0" fontId="57" fillId="3" borderId="0" applyNumberFormat="0" applyBorder="0" applyAlignment="0" applyProtection="0"/>
    <xf numFmtId="0" fontId="68" fillId="10" borderId="0" applyNumberFormat="0" applyBorder="0" applyAlignment="0" applyProtection="0"/>
    <xf numFmtId="43" fontId="0" fillId="0" borderId="0" applyFont="0" applyFill="0" applyBorder="0" applyAlignment="0" applyProtection="0"/>
    <xf numFmtId="0" fontId="69" fillId="11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3" borderId="0" applyNumberFormat="0" applyBorder="0" applyAlignment="0" applyProtection="0"/>
    <xf numFmtId="0" fontId="57" fillId="8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5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8" borderId="2" applyNumberFormat="0" applyFont="0" applyAlignment="0" applyProtection="0"/>
    <xf numFmtId="0" fontId="69" fillId="1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7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58" fillId="7" borderId="1" applyNumberFormat="0" applyAlignment="0" applyProtection="0"/>
    <xf numFmtId="0" fontId="49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5" fillId="0" borderId="3" applyNumberFormat="0" applyFill="0" applyAlignment="0" applyProtection="0"/>
    <xf numFmtId="0" fontId="58" fillId="7" borderId="1" applyNumberFormat="0" applyAlignment="0" applyProtection="0"/>
    <xf numFmtId="0" fontId="49" fillId="2" borderId="0" applyNumberFormat="0" applyBorder="0" applyAlignment="0" applyProtection="0"/>
    <xf numFmtId="0" fontId="53" fillId="0" borderId="4" applyNumberFormat="0" applyFill="0" applyAlignment="0" applyProtection="0"/>
    <xf numFmtId="0" fontId="69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69" fillId="17" borderId="0" applyNumberFormat="0" applyBorder="0" applyAlignment="0" applyProtection="0"/>
    <xf numFmtId="0" fontId="59" fillId="12" borderId="0" applyNumberFormat="0" applyBorder="0" applyAlignment="0" applyProtection="0"/>
    <xf numFmtId="0" fontId="49" fillId="13" borderId="0" applyNumberFormat="0" applyBorder="0" applyAlignment="0" applyProtection="0"/>
    <xf numFmtId="0" fontId="54" fillId="7" borderId="6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7" fillId="8" borderId="0" applyNumberFormat="0" applyBorder="0" applyAlignment="0" applyProtection="0"/>
    <xf numFmtId="0" fontId="58" fillId="7" borderId="1" applyNumberFormat="0" applyAlignment="0" applyProtection="0"/>
    <xf numFmtId="0" fontId="57" fillId="3" borderId="0" applyNumberFormat="0" applyBorder="0" applyAlignment="0" applyProtection="0"/>
    <xf numFmtId="0" fontId="51" fillId="18" borderId="7" applyNumberFormat="0" applyAlignment="0" applyProtection="0"/>
    <xf numFmtId="0" fontId="68" fillId="19" borderId="0" applyNumberFormat="0" applyBorder="0" applyAlignment="0" applyProtection="0"/>
    <xf numFmtId="0" fontId="57" fillId="7" borderId="0" applyNumberFormat="0" applyBorder="0" applyAlignment="0" applyProtection="0"/>
    <xf numFmtId="0" fontId="57" fillId="3" borderId="0" applyNumberFormat="0" applyBorder="0" applyAlignment="0" applyProtection="0"/>
    <xf numFmtId="0" fontId="69" fillId="20" borderId="0" applyNumberFormat="0" applyBorder="0" applyAlignment="0" applyProtection="0"/>
    <xf numFmtId="0" fontId="49" fillId="3" borderId="0" applyNumberFormat="0" applyBorder="0" applyAlignment="0" applyProtection="0"/>
    <xf numFmtId="0" fontId="0" fillId="8" borderId="2" applyNumberFormat="0" applyFont="0" applyAlignment="0" applyProtection="0"/>
    <xf numFmtId="0" fontId="63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64" fillId="0" borderId="8" applyNumberFormat="0" applyFill="0" applyAlignment="0" applyProtection="0"/>
    <xf numFmtId="0" fontId="59" fillId="12" borderId="0" applyNumberFormat="0" applyBorder="0" applyAlignment="0" applyProtection="0"/>
    <xf numFmtId="0" fontId="49" fillId="13" borderId="0" applyNumberFormat="0" applyBorder="0" applyAlignment="0" applyProtection="0"/>
    <xf numFmtId="0" fontId="25" fillId="0" borderId="9" applyNumberFormat="0" applyFill="0" applyAlignment="0" applyProtection="0"/>
    <xf numFmtId="0" fontId="63" fillId="21" borderId="0" applyNumberFormat="0" applyBorder="0" applyAlignment="0" applyProtection="0"/>
    <xf numFmtId="0" fontId="62" fillId="9" borderId="0" applyNumberFormat="0" applyBorder="0" applyAlignment="0" applyProtection="0"/>
    <xf numFmtId="0" fontId="49" fillId="12" borderId="0" applyNumberFormat="0" applyBorder="0" applyAlignment="0" applyProtection="0"/>
    <xf numFmtId="0" fontId="59" fillId="12" borderId="0" applyNumberFormat="0" applyBorder="0" applyAlignment="0" applyProtection="0"/>
    <xf numFmtId="0" fontId="68" fillId="22" borderId="0" applyNumberFormat="0" applyBorder="0" applyAlignment="0" applyProtection="0"/>
    <xf numFmtId="0" fontId="57" fillId="3" borderId="0" applyNumberFormat="0" applyBorder="0" applyAlignment="0" applyProtection="0"/>
    <xf numFmtId="0" fontId="69" fillId="23" borderId="0" applyNumberFormat="0" applyBorder="0" applyAlignment="0" applyProtection="0"/>
    <xf numFmtId="0" fontId="9" fillId="0" borderId="0">
      <alignment/>
      <protection/>
    </xf>
    <xf numFmtId="0" fontId="49" fillId="13" borderId="0" applyNumberFormat="0" applyBorder="0" applyAlignment="0" applyProtection="0"/>
    <xf numFmtId="0" fontId="57" fillId="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3" fillId="0" borderId="4" applyNumberFormat="0" applyFill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53" fillId="0" borderId="4" applyNumberFormat="0" applyFill="0" applyAlignment="0" applyProtection="0"/>
    <xf numFmtId="0" fontId="69" fillId="28" borderId="0" applyNumberFormat="0" applyBorder="0" applyAlignment="0" applyProtection="0"/>
    <xf numFmtId="0" fontId="57" fillId="7" borderId="0" applyNumberFormat="0" applyBorder="0" applyAlignment="0" applyProtection="0"/>
    <xf numFmtId="0" fontId="69" fillId="29" borderId="0" applyNumberFormat="0" applyBorder="0" applyAlignment="0" applyProtection="0"/>
    <xf numFmtId="0" fontId="68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68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8" fillId="36" borderId="0" applyNumberFormat="0" applyBorder="0" applyAlignment="0" applyProtection="0"/>
    <xf numFmtId="0" fontId="0" fillId="0" borderId="0" applyProtection="0">
      <alignment/>
    </xf>
    <xf numFmtId="0" fontId="69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0" fontId="49" fillId="5" borderId="0" applyNumberFormat="0" applyBorder="0" applyAlignment="0" applyProtection="0"/>
    <xf numFmtId="0" fontId="0" fillId="0" borderId="0">
      <alignment/>
      <protection/>
    </xf>
    <xf numFmtId="0" fontId="57" fillId="4" borderId="0" applyNumberFormat="0" applyBorder="0" applyAlignment="0" applyProtection="0"/>
    <xf numFmtId="0" fontId="49" fillId="2" borderId="0" applyNumberFormat="0" applyBorder="0" applyAlignment="0" applyProtection="0"/>
    <xf numFmtId="0" fontId="0" fillId="0" borderId="0" applyProtection="0">
      <alignment/>
    </xf>
    <xf numFmtId="0" fontId="15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0" fillId="0" borderId="0">
      <alignment/>
      <protection/>
    </xf>
    <xf numFmtId="0" fontId="5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8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7" borderId="0" applyNumberFormat="0" applyBorder="0" applyAlignment="0" applyProtection="0"/>
    <xf numFmtId="0" fontId="55" fillId="0" borderId="3" applyNumberFormat="0" applyFill="0" applyAlignment="0" applyProtection="0"/>
    <xf numFmtId="0" fontId="57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5" borderId="0" applyNumberFormat="0" applyBorder="0" applyAlignment="0" applyProtection="0"/>
    <xf numFmtId="0" fontId="0" fillId="0" borderId="0" applyProtection="0">
      <alignment/>
    </xf>
    <xf numFmtId="0" fontId="57" fillId="5" borderId="0" applyNumberFormat="0" applyBorder="0" applyAlignment="0" applyProtection="0"/>
    <xf numFmtId="0" fontId="49" fillId="38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49" fillId="39" borderId="0" applyNumberFormat="0" applyBorder="0" applyAlignment="0" applyProtection="0"/>
    <xf numFmtId="0" fontId="57" fillId="5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49" fillId="3" borderId="0" applyNumberFormat="0" applyBorder="0" applyAlignment="0" applyProtection="0"/>
    <xf numFmtId="0" fontId="57" fillId="7" borderId="0" applyNumberFormat="0" applyBorder="0" applyAlignment="0" applyProtection="0"/>
    <xf numFmtId="0" fontId="49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2" borderId="0" applyNumberFormat="0" applyBorder="0" applyAlignment="0" applyProtection="0"/>
    <xf numFmtId="0" fontId="49" fillId="3" borderId="0" applyNumberFormat="0" applyBorder="0" applyAlignment="0" applyProtection="0"/>
    <xf numFmtId="0" fontId="57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38" borderId="0" applyNumberFormat="0" applyBorder="0" applyAlignment="0" applyProtection="0"/>
    <xf numFmtId="0" fontId="57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49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15" borderId="0" applyNumberFormat="0" applyBorder="0" applyAlignment="0" applyProtection="0"/>
    <xf numFmtId="0" fontId="57" fillId="5" borderId="0" applyNumberFormat="0" applyBorder="0" applyAlignment="0" applyProtection="0"/>
    <xf numFmtId="0" fontId="57" fillId="7" borderId="0" applyNumberFormat="0" applyBorder="0" applyAlignment="0" applyProtection="0"/>
    <xf numFmtId="0" fontId="57" fillId="5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9" fillId="0" borderId="0">
      <alignment/>
      <protection/>
    </xf>
    <xf numFmtId="0" fontId="57" fillId="7" borderId="0" applyNumberFormat="0" applyBorder="0" applyAlignment="0" applyProtection="0"/>
    <xf numFmtId="0" fontId="64" fillId="0" borderId="8" applyNumberFormat="0" applyFill="0" applyAlignment="0" applyProtection="0"/>
    <xf numFmtId="0" fontId="57" fillId="15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0" fillId="0" borderId="0">
      <alignment/>
      <protection/>
    </xf>
    <xf numFmtId="0" fontId="57" fillId="5" borderId="0" applyNumberFormat="0" applyBorder="0" applyAlignment="0" applyProtection="0"/>
    <xf numFmtId="0" fontId="56" fillId="18" borderId="7" applyNumberFormat="0" applyAlignment="0" applyProtection="0"/>
    <xf numFmtId="0" fontId="0" fillId="0" borderId="0">
      <alignment/>
      <protection/>
    </xf>
    <xf numFmtId="0" fontId="57" fillId="5" borderId="0" applyNumberFormat="0" applyBorder="0" applyAlignment="0" applyProtection="0"/>
    <xf numFmtId="0" fontId="0" fillId="0" borderId="0">
      <alignment/>
      <protection/>
    </xf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49" fillId="40" borderId="0" applyNumberFormat="0" applyBorder="0" applyAlignment="0" applyProtection="0"/>
    <xf numFmtId="0" fontId="57" fillId="5" borderId="0" applyNumberFormat="0" applyBorder="0" applyAlignment="0" applyProtection="0"/>
    <xf numFmtId="0" fontId="57" fillId="12" borderId="0" applyNumberFormat="0" applyBorder="0" applyAlignment="0" applyProtection="0"/>
    <xf numFmtId="0" fontId="0" fillId="0" borderId="0">
      <alignment/>
      <protection/>
    </xf>
    <xf numFmtId="0" fontId="57" fillId="5" borderId="0" applyNumberFormat="0" applyBorder="0" applyAlignment="0" applyProtection="0"/>
    <xf numFmtId="0" fontId="49" fillId="13" borderId="0" applyNumberFormat="0" applyBorder="0" applyAlignment="0" applyProtection="0"/>
    <xf numFmtId="0" fontId="9" fillId="0" borderId="0">
      <alignment/>
      <protection/>
    </xf>
    <xf numFmtId="0" fontId="57" fillId="5" borderId="0" applyNumberFormat="0" applyBorder="0" applyAlignment="0" applyProtection="0"/>
    <xf numFmtId="0" fontId="0" fillId="0" borderId="0">
      <alignment/>
      <protection/>
    </xf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0" borderId="0">
      <alignment/>
      <protection/>
    </xf>
    <xf numFmtId="0" fontId="57" fillId="5" borderId="0" applyNumberFormat="0" applyBorder="0" applyAlignment="0" applyProtection="0"/>
    <xf numFmtId="0" fontId="0" fillId="0" borderId="0">
      <alignment/>
      <protection/>
    </xf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5" borderId="0" applyNumberFormat="0" applyBorder="0" applyAlignment="0" applyProtection="0"/>
    <xf numFmtId="0" fontId="57" fillId="12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12" borderId="0" applyNumberFormat="0" applyBorder="0" applyAlignment="0" applyProtection="0"/>
    <xf numFmtId="0" fontId="57" fillId="5" borderId="0" applyNumberFormat="0" applyBorder="0" applyAlignment="0" applyProtection="0"/>
    <xf numFmtId="0" fontId="57" fillId="12" borderId="0" applyNumberFormat="0" applyBorder="0" applyAlignment="0" applyProtection="0"/>
    <xf numFmtId="0" fontId="57" fillId="5" borderId="0" applyNumberFormat="0" applyBorder="0" applyAlignment="0" applyProtection="0"/>
    <xf numFmtId="0" fontId="57" fillId="12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49" fillId="13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3" borderId="0" applyNumberFormat="0" applyBorder="0" applyAlignment="0" applyProtection="0"/>
    <xf numFmtId="0" fontId="49" fillId="2" borderId="0" applyNumberFormat="0" applyBorder="0" applyAlignment="0" applyProtection="0"/>
    <xf numFmtId="0" fontId="57" fillId="5" borderId="0" applyNumberFormat="0" applyBorder="0" applyAlignment="0" applyProtection="0"/>
    <xf numFmtId="0" fontId="25" fillId="0" borderId="9" applyNumberFormat="0" applyFill="0" applyAlignment="0" applyProtection="0"/>
    <xf numFmtId="0" fontId="49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8" fillId="7" borderId="1" applyNumberFormat="0" applyAlignment="0" applyProtection="0"/>
    <xf numFmtId="0" fontId="57" fillId="8" borderId="0" applyNumberFormat="0" applyBorder="0" applyAlignment="0" applyProtection="0"/>
    <xf numFmtId="0" fontId="49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0" borderId="0">
      <alignment/>
      <protection/>
    </xf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25" fillId="0" borderId="9" applyNumberFormat="0" applyFill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8" borderId="0" applyNumberFormat="0" applyBorder="0" applyAlignment="0" applyProtection="0"/>
    <xf numFmtId="0" fontId="49" fillId="41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49" fillId="12" borderId="0" applyNumberFormat="0" applyBorder="0" applyAlignment="0" applyProtection="0"/>
    <xf numFmtId="0" fontId="52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49" fillId="13" borderId="0" applyNumberFormat="0" applyBorder="0" applyAlignment="0" applyProtection="0"/>
    <xf numFmtId="0" fontId="57" fillId="7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49" fillId="38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49" fillId="41" borderId="0" applyNumberFormat="0" applyBorder="0" applyAlignment="0" applyProtection="0"/>
    <xf numFmtId="0" fontId="57" fillId="5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49" fillId="13" borderId="0" applyNumberFormat="0" applyBorder="0" applyAlignment="0" applyProtection="0"/>
    <xf numFmtId="0" fontId="57" fillId="7" borderId="0" applyNumberFormat="0" applyBorder="0" applyAlignment="0" applyProtection="0"/>
    <xf numFmtId="0" fontId="25" fillId="0" borderId="9" applyNumberFormat="0" applyFill="0" applyAlignment="0" applyProtection="0"/>
    <xf numFmtId="0" fontId="57" fillId="7" borderId="0" applyNumberFormat="0" applyBorder="0" applyAlignment="0" applyProtection="0"/>
    <xf numFmtId="0" fontId="57" fillId="4" borderId="0" applyNumberFormat="0" applyBorder="0" applyAlignment="0" applyProtection="0"/>
    <xf numFmtId="0" fontId="49" fillId="13" borderId="0" applyNumberFormat="0" applyBorder="0" applyAlignment="0" applyProtection="0"/>
    <xf numFmtId="0" fontId="25" fillId="0" borderId="9" applyNumberFormat="0" applyFill="0" applyAlignment="0" applyProtection="0"/>
    <xf numFmtId="0" fontId="57" fillId="7" borderId="0" applyNumberFormat="0" applyBorder="0" applyAlignment="0" applyProtection="0"/>
    <xf numFmtId="0" fontId="57" fillId="4" borderId="0" applyNumberFormat="0" applyBorder="0" applyAlignment="0" applyProtection="0"/>
    <xf numFmtId="0" fontId="57" fillId="3" borderId="0" applyNumberFormat="0" applyBorder="0" applyAlignment="0" applyProtection="0"/>
    <xf numFmtId="0" fontId="25" fillId="0" borderId="9" applyNumberFormat="0" applyFill="0" applyAlignment="0" applyProtection="0"/>
    <xf numFmtId="0" fontId="57" fillId="7" borderId="0" applyNumberFormat="0" applyBorder="0" applyAlignment="0" applyProtection="0"/>
    <xf numFmtId="0" fontId="57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4" borderId="0" applyNumberFormat="0" applyBorder="0" applyAlignment="0" applyProtection="0"/>
    <xf numFmtId="0" fontId="57" fillId="3" borderId="0" applyNumberFormat="0" applyBorder="0" applyAlignment="0" applyProtection="0"/>
    <xf numFmtId="0" fontId="49" fillId="13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4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65" fillId="0" borderId="0">
      <alignment vertical="center"/>
      <protection/>
    </xf>
    <xf numFmtId="0" fontId="57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7" borderId="0" applyNumberFormat="0" applyBorder="0" applyAlignment="0" applyProtection="0"/>
    <xf numFmtId="0" fontId="57" fillId="5" borderId="0" applyNumberFormat="0" applyBorder="0" applyAlignment="0" applyProtection="0"/>
    <xf numFmtId="0" fontId="57" fillId="7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3" fillId="0" borderId="4" applyNumberFormat="0" applyFill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49" fillId="12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3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3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5" borderId="0" applyNumberFormat="0" applyBorder="0" applyAlignment="0" applyProtection="0"/>
    <xf numFmtId="0" fontId="57" fillId="15" borderId="0" applyNumberFormat="0" applyBorder="0" applyAlignment="0" applyProtection="0"/>
    <xf numFmtId="0" fontId="57" fillId="5" borderId="0" applyNumberFormat="0" applyBorder="0" applyAlignment="0" applyProtection="0"/>
    <xf numFmtId="0" fontId="57" fillId="15" borderId="0" applyNumberFormat="0" applyBorder="0" applyAlignment="0" applyProtection="0"/>
    <xf numFmtId="0" fontId="57" fillId="5" borderId="0" applyNumberFormat="0" applyBorder="0" applyAlignment="0" applyProtection="0"/>
    <xf numFmtId="0" fontId="57" fillId="1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15" borderId="0" applyNumberFormat="0" applyBorder="0" applyAlignment="0" applyProtection="0"/>
    <xf numFmtId="0" fontId="57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57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7" fillId="15" borderId="0" applyNumberFormat="0" applyBorder="0" applyAlignment="0" applyProtection="0"/>
    <xf numFmtId="0" fontId="59" fillId="12" borderId="0" applyNumberFormat="0" applyBorder="0" applyAlignment="0" applyProtection="0"/>
    <xf numFmtId="0" fontId="49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57" fillId="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49" fillId="1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49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57" fillId="3" borderId="0" applyNumberFormat="0" applyBorder="0" applyAlignment="0" applyProtection="0"/>
    <xf numFmtId="0" fontId="57" fillId="1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60" fillId="5" borderId="1" applyNumberFormat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49" fillId="13" borderId="0" applyNumberFormat="0" applyBorder="0" applyAlignment="0" applyProtection="0"/>
    <xf numFmtId="0" fontId="57" fillId="5" borderId="0" applyNumberFormat="0" applyBorder="0" applyAlignment="0" applyProtection="0"/>
    <xf numFmtId="0" fontId="58" fillId="7" borderId="1" applyNumberFormat="0" applyAlignment="0" applyProtection="0"/>
    <xf numFmtId="0" fontId="49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3" borderId="0" applyNumberFormat="0" applyBorder="0" applyAlignment="0" applyProtection="0"/>
    <xf numFmtId="0" fontId="49" fillId="2" borderId="0" applyNumberFormat="0" applyBorder="0" applyAlignment="0" applyProtection="0"/>
    <xf numFmtId="0" fontId="57" fillId="5" borderId="0" applyNumberFormat="0" applyBorder="0" applyAlignment="0" applyProtection="0"/>
    <xf numFmtId="0" fontId="49" fillId="39" borderId="0" applyNumberFormat="0" applyBorder="0" applyAlignment="0" applyProtection="0"/>
    <xf numFmtId="0" fontId="57" fillId="5" borderId="0" applyNumberFormat="0" applyBorder="0" applyAlignment="0" applyProtection="0"/>
    <xf numFmtId="0" fontId="59" fillId="12" borderId="0" applyNumberFormat="0" applyBorder="0" applyAlignment="0" applyProtection="0"/>
    <xf numFmtId="0" fontId="49" fillId="1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3" fillId="0" borderId="4" applyNumberFormat="0" applyFill="0" applyAlignment="0" applyProtection="0"/>
    <xf numFmtId="0" fontId="57" fillId="3" borderId="0" applyNumberFormat="0" applyBorder="0" applyAlignment="0" applyProtection="0"/>
    <xf numFmtId="0" fontId="9" fillId="0" borderId="0">
      <alignment/>
      <protection/>
    </xf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5" fillId="0" borderId="3" applyNumberFormat="0" applyFill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7" borderId="1" applyNumberFormat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5" borderId="0" applyNumberFormat="0" applyBorder="0" applyAlignment="0" applyProtection="0"/>
    <xf numFmtId="0" fontId="64" fillId="0" borderId="8" applyNumberFormat="0" applyFill="0" applyAlignment="0" applyProtection="0"/>
    <xf numFmtId="0" fontId="57" fillId="5" borderId="0" applyNumberFormat="0" applyBorder="0" applyAlignment="0" applyProtection="0"/>
    <xf numFmtId="0" fontId="57" fillId="3" borderId="0" applyNumberFormat="0" applyBorder="0" applyAlignment="0" applyProtection="0"/>
    <xf numFmtId="0" fontId="64" fillId="0" borderId="8" applyNumberFormat="0" applyFill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7" borderId="1" applyNumberFormat="0" applyAlignment="0" applyProtection="0"/>
    <xf numFmtId="0" fontId="57" fillId="3" borderId="0" applyNumberFormat="0" applyBorder="0" applyAlignment="0" applyProtection="0"/>
    <xf numFmtId="0" fontId="49" fillId="2" borderId="0" applyNumberFormat="0" applyBorder="0" applyAlignment="0" applyProtection="0"/>
    <xf numFmtId="0" fontId="57" fillId="4" borderId="0" applyNumberFormat="0" applyBorder="0" applyAlignment="0" applyProtection="0"/>
    <xf numFmtId="0" fontId="57" fillId="3" borderId="0" applyNumberFormat="0" applyBorder="0" applyAlignment="0" applyProtection="0"/>
    <xf numFmtId="0" fontId="49" fillId="2" borderId="0" applyNumberFormat="0" applyBorder="0" applyAlignment="0" applyProtection="0"/>
    <xf numFmtId="0" fontId="57" fillId="4" borderId="0" applyNumberFormat="0" applyBorder="0" applyAlignment="0" applyProtection="0"/>
    <xf numFmtId="0" fontId="57" fillId="3" borderId="0" applyNumberFormat="0" applyBorder="0" applyAlignment="0" applyProtection="0"/>
    <xf numFmtId="0" fontId="49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47" fillId="0" borderId="5" applyNumberFormat="0" applyFill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49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49" fillId="12" borderId="0" applyNumberFormat="0" applyBorder="0" applyAlignment="0" applyProtection="0"/>
    <xf numFmtId="0" fontId="57" fillId="2" borderId="0" applyNumberFormat="0" applyBorder="0" applyAlignment="0" applyProtection="0"/>
    <xf numFmtId="0" fontId="54" fillId="7" borderId="6" applyNumberFormat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12" borderId="0" applyNumberFormat="0" applyBorder="0" applyAlignment="0" applyProtection="0"/>
    <xf numFmtId="0" fontId="57" fillId="2" borderId="0" applyNumberFormat="0" applyBorder="0" applyAlignment="0" applyProtection="0"/>
    <xf numFmtId="0" fontId="49" fillId="13" borderId="0" applyNumberFormat="0" applyBorder="0" applyAlignment="0" applyProtection="0"/>
    <xf numFmtId="0" fontId="57" fillId="2" borderId="0" applyNumberFormat="0" applyBorder="0" applyAlignment="0" applyProtection="0"/>
    <xf numFmtId="0" fontId="49" fillId="12" borderId="0" applyNumberFormat="0" applyBorder="0" applyAlignment="0" applyProtection="0"/>
    <xf numFmtId="0" fontId="57" fillId="2" borderId="0" applyNumberFormat="0" applyBorder="0" applyAlignment="0" applyProtection="0"/>
    <xf numFmtId="0" fontId="49" fillId="12" borderId="0" applyNumberFormat="0" applyBorder="0" applyAlignment="0" applyProtection="0"/>
    <xf numFmtId="0" fontId="57" fillId="2" borderId="0" applyNumberFormat="0" applyBorder="0" applyAlignment="0" applyProtection="0"/>
    <xf numFmtId="0" fontId="49" fillId="12" borderId="0" applyNumberFormat="0" applyBorder="0" applyAlignment="0" applyProtection="0"/>
    <xf numFmtId="0" fontId="57" fillId="2" borderId="0" applyNumberFormat="0" applyBorder="0" applyAlignment="0" applyProtection="0"/>
    <xf numFmtId="0" fontId="49" fillId="12" borderId="0" applyNumberFormat="0" applyBorder="0" applyAlignment="0" applyProtection="0"/>
    <xf numFmtId="0" fontId="57" fillId="2" borderId="0" applyNumberFormat="0" applyBorder="0" applyAlignment="0" applyProtection="0"/>
    <xf numFmtId="0" fontId="49" fillId="1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49" fillId="13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9" fillId="0" borderId="0">
      <alignment/>
      <protection/>
    </xf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49" fillId="3" borderId="0" applyNumberFormat="0" applyBorder="0" applyAlignment="0" applyProtection="0"/>
    <xf numFmtId="0" fontId="57" fillId="12" borderId="0" applyNumberFormat="0" applyBorder="0" applyAlignment="0" applyProtection="0"/>
    <xf numFmtId="0" fontId="59" fillId="12" borderId="0" applyNumberFormat="0" applyBorder="0" applyAlignment="0" applyProtection="0"/>
    <xf numFmtId="0" fontId="49" fillId="13" borderId="0" applyNumberFormat="0" applyBorder="0" applyAlignment="0" applyProtection="0"/>
    <xf numFmtId="0" fontId="57" fillId="12" borderId="0" applyNumberFormat="0" applyBorder="0" applyAlignment="0" applyProtection="0"/>
    <xf numFmtId="0" fontId="49" fillId="3" borderId="0" applyNumberFormat="0" applyBorder="0" applyAlignment="0" applyProtection="0"/>
    <xf numFmtId="0" fontId="57" fillId="12" borderId="0" applyNumberFormat="0" applyBorder="0" applyAlignment="0" applyProtection="0"/>
    <xf numFmtId="0" fontId="49" fillId="3" borderId="0" applyNumberFormat="0" applyBorder="0" applyAlignment="0" applyProtection="0"/>
    <xf numFmtId="0" fontId="57" fillId="12" borderId="0" applyNumberFormat="0" applyBorder="0" applyAlignment="0" applyProtection="0"/>
    <xf numFmtId="0" fontId="49" fillId="3" borderId="0" applyNumberFormat="0" applyBorder="0" applyAlignment="0" applyProtection="0"/>
    <xf numFmtId="0" fontId="57" fillId="12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57" fillId="12" borderId="0" applyNumberFormat="0" applyBorder="0" applyAlignment="0" applyProtection="0"/>
    <xf numFmtId="0" fontId="49" fillId="3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49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49" fillId="13" borderId="0" applyNumberFormat="0" applyBorder="0" applyAlignment="0" applyProtection="0"/>
    <xf numFmtId="0" fontId="57" fillId="3" borderId="0" applyNumberFormat="0" applyBorder="0" applyAlignment="0" applyProtection="0"/>
    <xf numFmtId="0" fontId="49" fillId="13" borderId="0" applyNumberFormat="0" applyBorder="0" applyAlignment="0" applyProtection="0"/>
    <xf numFmtId="0" fontId="57" fillId="3" borderId="0" applyNumberFormat="0" applyBorder="0" applyAlignment="0" applyProtection="0"/>
    <xf numFmtId="0" fontId="49" fillId="13" borderId="0" applyNumberFormat="0" applyBorder="0" applyAlignment="0" applyProtection="0"/>
    <xf numFmtId="0" fontId="57" fillId="3" borderId="0" applyNumberFormat="0" applyBorder="0" applyAlignment="0" applyProtection="0"/>
    <xf numFmtId="0" fontId="49" fillId="13" borderId="0" applyNumberFormat="0" applyBorder="0" applyAlignment="0" applyProtection="0"/>
    <xf numFmtId="0" fontId="57" fillId="3" borderId="0" applyNumberFormat="0" applyBorder="0" applyAlignment="0" applyProtection="0"/>
    <xf numFmtId="0" fontId="49" fillId="13" borderId="0" applyNumberFormat="0" applyBorder="0" applyAlignment="0" applyProtection="0"/>
    <xf numFmtId="0" fontId="57" fillId="3" borderId="0" applyNumberFormat="0" applyBorder="0" applyAlignment="0" applyProtection="0"/>
    <xf numFmtId="0" fontId="60" fillId="5" borderId="1" applyNumberFormat="0" applyAlignment="0" applyProtection="0"/>
    <xf numFmtId="0" fontId="57" fillId="5" borderId="0" applyNumberFormat="0" applyBorder="0" applyAlignment="0" applyProtection="0"/>
    <xf numFmtId="0" fontId="25" fillId="0" borderId="9" applyNumberFormat="0" applyFill="0" applyAlignment="0" applyProtection="0"/>
    <xf numFmtId="0" fontId="57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63" fillId="21" borderId="0" applyNumberFormat="0" applyBorder="0" applyAlignment="0" applyProtection="0"/>
    <xf numFmtId="0" fontId="49" fillId="2" borderId="0" applyNumberFormat="0" applyBorder="0" applyAlignment="0" applyProtection="0"/>
    <xf numFmtId="0" fontId="57" fillId="5" borderId="0" applyNumberFormat="0" applyBorder="0" applyAlignment="0" applyProtection="0"/>
    <xf numFmtId="0" fontId="58" fillId="7" borderId="1" applyNumberFormat="0" applyAlignment="0" applyProtection="0"/>
    <xf numFmtId="0" fontId="57" fillId="5" borderId="0" applyNumberFormat="0" applyBorder="0" applyAlignment="0" applyProtection="0"/>
    <xf numFmtId="0" fontId="54" fillId="7" borderId="6" applyNumberFormat="0" applyAlignment="0" applyProtection="0"/>
    <xf numFmtId="0" fontId="57" fillId="4" borderId="0" applyNumberFormat="0" applyBorder="0" applyAlignment="0" applyProtection="0"/>
    <xf numFmtId="0" fontId="49" fillId="2" borderId="0" applyNumberFormat="0" applyBorder="0" applyAlignment="0" applyProtection="0"/>
    <xf numFmtId="0" fontId="58" fillId="7" borderId="1" applyNumberFormat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49" fillId="5" borderId="0" applyNumberFormat="0" applyBorder="0" applyAlignment="0" applyProtection="0"/>
    <xf numFmtId="0" fontId="63" fillId="21" borderId="0" applyNumberFormat="0" applyBorder="0" applyAlignment="0" applyProtection="0"/>
    <xf numFmtId="0" fontId="57" fillId="4" borderId="0" applyNumberFormat="0" applyBorder="0" applyAlignment="0" applyProtection="0"/>
    <xf numFmtId="0" fontId="49" fillId="5" borderId="0" applyNumberFormat="0" applyBorder="0" applyAlignment="0" applyProtection="0"/>
    <xf numFmtId="0" fontId="57" fillId="4" borderId="0" applyNumberFormat="0" applyBorder="0" applyAlignment="0" applyProtection="0"/>
    <xf numFmtId="0" fontId="49" fillId="5" borderId="0" applyNumberFormat="0" applyBorder="0" applyAlignment="0" applyProtection="0"/>
    <xf numFmtId="0" fontId="25" fillId="0" borderId="9" applyNumberFormat="0" applyFill="0" applyAlignment="0" applyProtection="0"/>
    <xf numFmtId="0" fontId="57" fillId="4" borderId="0" applyNumberFormat="0" applyBorder="0" applyAlignment="0" applyProtection="0"/>
    <xf numFmtId="0" fontId="49" fillId="5" borderId="0" applyNumberFormat="0" applyBorder="0" applyAlignment="0" applyProtection="0"/>
    <xf numFmtId="0" fontId="25" fillId="0" borderId="9" applyNumberFormat="0" applyFill="0" applyAlignment="0" applyProtection="0"/>
    <xf numFmtId="0" fontId="57" fillId="4" borderId="0" applyNumberFormat="0" applyBorder="0" applyAlignment="0" applyProtection="0"/>
    <xf numFmtId="0" fontId="25" fillId="0" borderId="9" applyNumberFormat="0" applyFill="0" applyAlignment="0" applyProtection="0"/>
    <xf numFmtId="0" fontId="57" fillId="4" borderId="0" applyNumberFormat="0" applyBorder="0" applyAlignment="0" applyProtection="0"/>
    <xf numFmtId="0" fontId="25" fillId="0" borderId="9" applyNumberFormat="0" applyFill="0" applyAlignment="0" applyProtection="0"/>
    <xf numFmtId="0" fontId="57" fillId="4" borderId="0" applyNumberFormat="0" applyBorder="0" applyAlignment="0" applyProtection="0"/>
    <xf numFmtId="0" fontId="25" fillId="0" borderId="9" applyNumberFormat="0" applyFill="0" applyAlignment="0" applyProtection="0"/>
    <xf numFmtId="0" fontId="49" fillId="12" borderId="0" applyNumberFormat="0" applyBorder="0" applyAlignment="0" applyProtection="0"/>
    <xf numFmtId="0" fontId="60" fillId="5" borderId="1" applyNumberFormat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3" fillId="0" borderId="4" applyNumberFormat="0" applyFill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5" fillId="0" borderId="0">
      <alignment/>
      <protection/>
    </xf>
    <xf numFmtId="0" fontId="64" fillId="0" borderId="8" applyNumberFormat="0" applyFill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49" fillId="3" borderId="0" applyNumberFormat="0" applyBorder="0" applyAlignment="0" applyProtection="0"/>
    <xf numFmtId="0" fontId="57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49" fillId="13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59" fillId="12" borderId="0" applyNumberFormat="0" applyBorder="0" applyAlignment="0" applyProtection="0"/>
    <xf numFmtId="0" fontId="49" fillId="13" borderId="0" applyNumberFormat="0" applyBorder="0" applyAlignment="0" applyProtection="0"/>
    <xf numFmtId="0" fontId="59" fillId="12" borderId="0" applyNumberFormat="0" applyBorder="0" applyAlignment="0" applyProtection="0"/>
    <xf numFmtId="0" fontId="49" fillId="13" borderId="0" applyNumberFormat="0" applyBorder="0" applyAlignment="0" applyProtection="0"/>
    <xf numFmtId="0" fontId="59" fillId="12" borderId="0" applyNumberFormat="0" applyBorder="0" applyAlignment="0" applyProtection="0"/>
    <xf numFmtId="0" fontId="49" fillId="13" borderId="0" applyNumberFormat="0" applyBorder="0" applyAlignment="0" applyProtection="0"/>
    <xf numFmtId="0" fontId="59" fillId="12" borderId="0" applyNumberFormat="0" applyBorder="0" applyAlignment="0" applyProtection="0"/>
    <xf numFmtId="0" fontId="49" fillId="13" borderId="0" applyNumberFormat="0" applyBorder="0" applyAlignment="0" applyProtection="0"/>
    <xf numFmtId="0" fontId="5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2" borderId="0" applyNumberFormat="0" applyBorder="0" applyAlignment="0" applyProtection="0"/>
    <xf numFmtId="0" fontId="49" fillId="1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55" fillId="0" borderId="3" applyNumberFormat="0" applyFill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58" fillId="7" borderId="1" applyNumberFormat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58" fillId="7" borderId="1" applyNumberFormat="0" applyAlignment="0" applyProtection="0"/>
    <xf numFmtId="0" fontId="49" fillId="12" borderId="0" applyNumberFormat="0" applyBorder="0" applyAlignment="0" applyProtection="0"/>
    <xf numFmtId="0" fontId="49" fillId="2" borderId="0" applyNumberFormat="0" applyBorder="0" applyAlignment="0" applyProtection="0"/>
    <xf numFmtId="0" fontId="58" fillId="7" borderId="1" applyNumberFormat="0" applyAlignment="0" applyProtection="0"/>
    <xf numFmtId="0" fontId="49" fillId="2" borderId="0" applyNumberFormat="0" applyBorder="0" applyAlignment="0" applyProtection="0"/>
    <xf numFmtId="0" fontId="58" fillId="7" borderId="1" applyNumberFormat="0" applyAlignment="0" applyProtection="0"/>
    <xf numFmtId="0" fontId="49" fillId="2" borderId="0" applyNumberFormat="0" applyBorder="0" applyAlignment="0" applyProtection="0"/>
    <xf numFmtId="0" fontId="58" fillId="7" borderId="1" applyNumberFormat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39" borderId="0" applyNumberFormat="0" applyBorder="0" applyAlignment="0" applyProtection="0"/>
    <xf numFmtId="9" fontId="15" fillId="0" borderId="0">
      <alignment/>
      <protection/>
    </xf>
    <xf numFmtId="9" fontId="15" fillId="0" borderId="0">
      <alignment/>
      <protection/>
    </xf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9" fillId="0" borderId="0">
      <alignment/>
      <protection/>
    </xf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47" fillId="0" borderId="5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4" fillId="7" borderId="6" applyNumberFormat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9" fillId="0" borderId="0">
      <alignment/>
      <protection/>
    </xf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59" fillId="12" borderId="0" applyNumberFormat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9" fillId="40" borderId="0" applyNumberFormat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45" fillId="0" borderId="0" applyNumberFormat="0" applyFill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18" fillId="0" borderId="0">
      <alignment/>
      <protection/>
    </xf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3" fillId="21" borderId="0" applyNumberFormat="0" applyBorder="0" applyAlignment="0" applyProtection="0"/>
    <xf numFmtId="0" fontId="0" fillId="8" borderId="2" applyNumberFormat="0" applyFont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3" fillId="21" borderId="0" applyNumberFormat="0" applyBorder="0" applyAlignment="0" applyProtection="0"/>
    <xf numFmtId="0" fontId="62" fillId="9" borderId="0" applyNumberFormat="0" applyBorder="0" applyAlignment="0" applyProtection="0"/>
    <xf numFmtId="0" fontId="9" fillId="0" borderId="0">
      <alignment/>
      <protection/>
    </xf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2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56" fillId="18" borderId="7" applyNumberFormat="0" applyAlignment="0" applyProtection="0"/>
    <xf numFmtId="0" fontId="68" fillId="0" borderId="0">
      <alignment vertical="center"/>
      <protection/>
    </xf>
    <xf numFmtId="0" fontId="56" fillId="18" borderId="7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3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6" fillId="18" borderId="7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9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5" fillId="0" borderId="0">
      <alignment vertical="center"/>
      <protection/>
    </xf>
    <xf numFmtId="0" fontId="9" fillId="0" borderId="0">
      <alignment/>
      <protection/>
    </xf>
    <xf numFmtId="0" fontId="6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6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41" borderId="0" applyNumberFormat="0" applyBorder="0" applyAlignment="0" applyProtection="0"/>
    <xf numFmtId="0" fontId="9" fillId="0" borderId="0">
      <alignment/>
      <protection/>
    </xf>
    <xf numFmtId="0" fontId="49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4" fillId="7" borderId="6" applyNumberFormat="0" applyAlignment="0" applyProtection="0"/>
    <xf numFmtId="0" fontId="9" fillId="0" borderId="0">
      <alignment/>
      <protection/>
    </xf>
    <xf numFmtId="0" fontId="49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9" fillId="4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6" fillId="18" borderId="7" applyNumberFormat="0" applyAlignment="0" applyProtection="0"/>
    <xf numFmtId="0" fontId="9" fillId="0" borderId="0">
      <alignment/>
      <protection/>
    </xf>
    <xf numFmtId="0" fontId="58" fillId="7" borderId="1" applyNumberFormat="0" applyAlignment="0" applyProtection="0"/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9" fillId="1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9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9" fillId="1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6" fillId="18" borderId="7" applyNumberFormat="0" applyAlignment="0" applyProtection="0"/>
    <xf numFmtId="0" fontId="49" fillId="1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9" fillId="1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6" fillId="18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0" fillId="8" borderId="2" applyNumberFormat="0" applyFont="0" applyAlignment="0" applyProtection="0"/>
    <xf numFmtId="0" fontId="63" fillId="21" borderId="0" applyNumberFormat="0" applyBorder="0" applyAlignment="0" applyProtection="0"/>
    <xf numFmtId="0" fontId="0" fillId="8" borderId="2" applyNumberFormat="0" applyFont="0" applyAlignment="0" applyProtection="0"/>
    <xf numFmtId="0" fontId="63" fillId="21" borderId="0" applyNumberFormat="0" applyBorder="0" applyAlignment="0" applyProtection="0"/>
    <xf numFmtId="0" fontId="0" fillId="8" borderId="2" applyNumberFormat="0" applyFont="0" applyAlignment="0" applyProtection="0"/>
    <xf numFmtId="0" fontId="63" fillId="21" borderId="0" applyNumberFormat="0" applyBorder="0" applyAlignment="0" applyProtection="0"/>
    <xf numFmtId="0" fontId="0" fillId="8" borderId="2" applyNumberFormat="0" applyFont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9" fillId="40" borderId="0" applyNumberFormat="0" applyBorder="0" applyAlignment="0" applyProtection="0"/>
    <xf numFmtId="0" fontId="25" fillId="0" borderId="9" applyNumberFormat="0" applyFill="0" applyAlignment="0" applyProtection="0"/>
    <xf numFmtId="0" fontId="49" fillId="40" borderId="0" applyNumberFormat="0" applyBorder="0" applyAlignment="0" applyProtection="0"/>
    <xf numFmtId="0" fontId="25" fillId="0" borderId="9" applyNumberFormat="0" applyFill="0" applyAlignment="0" applyProtection="0"/>
    <xf numFmtId="0" fontId="49" fillId="40" borderId="0" applyNumberFormat="0" applyBorder="0" applyAlignment="0" applyProtection="0"/>
    <xf numFmtId="0" fontId="25" fillId="0" borderId="9" applyNumberFormat="0" applyFill="0" applyAlignment="0" applyProtection="0"/>
    <xf numFmtId="0" fontId="49" fillId="40" borderId="0" applyNumberFormat="0" applyBorder="0" applyAlignment="0" applyProtection="0"/>
    <xf numFmtId="0" fontId="25" fillId="0" borderId="9" applyNumberFormat="0" applyFill="0" applyAlignment="0" applyProtection="0"/>
    <xf numFmtId="0" fontId="49" fillId="40" borderId="0" applyNumberFormat="0" applyBorder="0" applyAlignment="0" applyProtection="0"/>
    <xf numFmtId="0" fontId="25" fillId="0" borderId="9" applyNumberFormat="0" applyFill="0" applyAlignment="0" applyProtection="0"/>
    <xf numFmtId="0" fontId="49" fillId="40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60" fillId="5" borderId="1" applyNumberFormat="0" applyAlignment="0" applyProtection="0"/>
    <xf numFmtId="0" fontId="25" fillId="0" borderId="9" applyNumberFormat="0" applyFill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54" fillId="7" borderId="6" applyNumberFormat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0" fillId="8" borderId="2" applyNumberFormat="0" applyFon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9" fillId="12" borderId="0" applyNumberFormat="0" applyBorder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6" fillId="18" borderId="7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52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38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41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54" fillId="7" borderId="6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60" fillId="5" borderId="1" applyNumberFormat="0" applyAlignment="0" applyProtection="0"/>
    <xf numFmtId="0" fontId="15" fillId="0" borderId="0">
      <alignment/>
      <protection/>
    </xf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</cellStyleXfs>
  <cellXfs count="879">
    <xf numFmtId="0" fontId="0" fillId="0" borderId="0" xfId="0" applyAlignment="1">
      <alignment/>
    </xf>
    <xf numFmtId="178" fontId="1" fillId="0" borderId="0" xfId="118" applyNumberFormat="1" applyFont="1" applyFill="1" applyBorder="1" applyAlignment="1">
      <alignment vertical="center"/>
      <protection/>
    </xf>
    <xf numFmtId="178" fontId="2" fillId="0" borderId="0" xfId="118" applyNumberFormat="1" applyFont="1" applyFill="1" applyBorder="1" applyAlignment="1">
      <alignment vertical="center"/>
      <protection/>
    </xf>
    <xf numFmtId="178" fontId="2" fillId="0" borderId="0" xfId="118" applyNumberFormat="1" applyFont="1" applyFill="1" applyBorder="1" applyAlignment="1">
      <alignment vertical="center" wrapText="1"/>
      <protection/>
    </xf>
    <xf numFmtId="178" fontId="3" fillId="42" borderId="0" xfId="118" applyNumberFormat="1" applyFont="1" applyFill="1" applyBorder="1" applyAlignment="1">
      <alignment vertical="center"/>
      <protection/>
    </xf>
    <xf numFmtId="178" fontId="3" fillId="0" borderId="0" xfId="118" applyNumberFormat="1" applyFont="1" applyFill="1" applyBorder="1" applyAlignment="1">
      <alignment vertical="center"/>
      <protection/>
    </xf>
    <xf numFmtId="178" fontId="4" fillId="0" borderId="0" xfId="118" applyNumberFormat="1" applyFont="1" applyFill="1" applyBorder="1" applyAlignment="1">
      <alignment horizontal="center" vertical="center"/>
      <protection/>
    </xf>
    <xf numFmtId="178" fontId="5" fillId="0" borderId="0" xfId="118" applyNumberFormat="1" applyFont="1" applyFill="1" applyBorder="1" applyAlignment="1">
      <alignment vertical="center" wrapText="1"/>
      <protection/>
    </xf>
    <xf numFmtId="178" fontId="5" fillId="0" borderId="10" xfId="118" applyNumberFormat="1" applyFont="1" applyFill="1" applyBorder="1" applyAlignment="1">
      <alignment horizontal="right" vertical="center"/>
      <protection/>
    </xf>
    <xf numFmtId="178" fontId="5" fillId="0" borderId="11" xfId="118" applyNumberFormat="1" applyFont="1" applyBorder="1" applyAlignment="1">
      <alignment horizontal="center" vertical="center" wrapText="1"/>
      <protection/>
    </xf>
    <xf numFmtId="178" fontId="5" fillId="0" borderId="12" xfId="118" applyNumberFormat="1" applyFont="1" applyFill="1" applyBorder="1" applyAlignment="1">
      <alignment horizontal="center" vertical="center" wrapText="1"/>
      <protection/>
    </xf>
    <xf numFmtId="178" fontId="5" fillId="0" borderId="13" xfId="118" applyNumberFormat="1" applyFont="1" applyFill="1" applyBorder="1" applyAlignment="1">
      <alignment horizontal="center" vertical="center" wrapText="1"/>
      <protection/>
    </xf>
    <xf numFmtId="178" fontId="2" fillId="0" borderId="14" xfId="118" applyNumberFormat="1" applyFont="1" applyBorder="1" applyAlignment="1">
      <alignment horizontal="center" vertical="center" wrapText="1"/>
      <protection/>
    </xf>
    <xf numFmtId="178" fontId="2" fillId="0" borderId="12" xfId="118" applyNumberFormat="1" applyFont="1" applyFill="1" applyBorder="1" applyAlignment="1">
      <alignment horizontal="center" vertical="center" wrapText="1"/>
      <protection/>
    </xf>
    <xf numFmtId="178" fontId="2" fillId="0" borderId="15" xfId="118" applyNumberFormat="1" applyFont="1" applyFill="1" applyBorder="1" applyAlignment="1">
      <alignment horizontal="center" vertical="center" wrapText="1"/>
      <protection/>
    </xf>
    <xf numFmtId="179" fontId="5" fillId="0" borderId="0" xfId="118" applyNumberFormat="1" applyFont="1" applyFill="1" applyBorder="1" applyAlignment="1" applyProtection="1">
      <alignment horizontal="left" vertical="center"/>
      <protection locked="0"/>
    </xf>
    <xf numFmtId="180" fontId="2" fillId="0" borderId="16" xfId="118" applyNumberFormat="1" applyFont="1" applyFill="1" applyBorder="1" applyAlignment="1">
      <alignment horizontal="right" vertical="center" wrapText="1"/>
      <protection/>
    </xf>
    <xf numFmtId="180" fontId="2" fillId="0" borderId="17" xfId="118" applyNumberFormat="1" applyFont="1" applyFill="1" applyBorder="1" applyAlignment="1">
      <alignment horizontal="right" vertical="center"/>
      <protection/>
    </xf>
    <xf numFmtId="179" fontId="2" fillId="0" borderId="0" xfId="118" applyNumberFormat="1" applyFont="1" applyFill="1" applyBorder="1" applyAlignment="1" applyProtection="1">
      <alignment horizontal="left" vertical="center"/>
      <protection locked="0"/>
    </xf>
    <xf numFmtId="180" fontId="2" fillId="0" borderId="16" xfId="118" applyNumberFormat="1" applyFont="1" applyFill="1" applyBorder="1" applyAlignment="1">
      <alignment horizontal="right" vertical="center"/>
      <protection/>
    </xf>
    <xf numFmtId="181" fontId="2" fillId="0" borderId="16" xfId="118" applyNumberFormat="1" applyFont="1" applyFill="1" applyBorder="1" applyAlignment="1">
      <alignment horizontal="right" vertical="center" wrapText="1"/>
      <protection/>
    </xf>
    <xf numFmtId="179" fontId="2" fillId="42" borderId="0" xfId="118" applyNumberFormat="1" applyFont="1" applyFill="1" applyBorder="1" applyAlignment="1" applyProtection="1">
      <alignment horizontal="left" vertical="center"/>
      <protection locked="0"/>
    </xf>
    <xf numFmtId="180" fontId="2" fillId="42" borderId="16" xfId="118" applyNumberFormat="1" applyFont="1" applyFill="1" applyBorder="1" applyAlignment="1">
      <alignment horizontal="right" vertical="center"/>
      <protection/>
    </xf>
    <xf numFmtId="180" fontId="2" fillId="42" borderId="17" xfId="118" applyNumberFormat="1" applyFont="1" applyFill="1" applyBorder="1" applyAlignment="1">
      <alignment horizontal="right" vertical="center"/>
      <protection/>
    </xf>
    <xf numFmtId="178" fontId="6" fillId="0" borderId="17" xfId="118" applyNumberFormat="1" applyFont="1" applyFill="1" applyBorder="1" applyAlignment="1">
      <alignment vertical="center"/>
      <protection/>
    </xf>
    <xf numFmtId="49" fontId="2" fillId="0" borderId="18" xfId="118" applyNumberFormat="1" applyFont="1" applyFill="1" applyBorder="1" applyAlignment="1">
      <alignment horizontal="left" vertical="center"/>
      <protection/>
    </xf>
    <xf numFmtId="178" fontId="6" fillId="0" borderId="15" xfId="118" applyNumberFormat="1" applyFont="1" applyFill="1" applyBorder="1" applyAlignment="1">
      <alignment vertical="center"/>
      <protection/>
    </xf>
    <xf numFmtId="178" fontId="7" fillId="0" borderId="19" xfId="118" applyNumberFormat="1" applyFont="1" applyFill="1" applyBorder="1" applyAlignment="1">
      <alignment horizontal="left" vertical="center" wrapText="1"/>
      <protection/>
    </xf>
    <xf numFmtId="178" fontId="8" fillId="0" borderId="19" xfId="118" applyNumberFormat="1" applyFont="1" applyFill="1" applyBorder="1" applyAlignment="1">
      <alignment horizontal="left" vertical="center" wrapText="1"/>
      <protection/>
    </xf>
    <xf numFmtId="178" fontId="8" fillId="0" borderId="0" xfId="118" applyNumberFormat="1" applyFont="1" applyFill="1" applyBorder="1" applyAlignment="1">
      <alignment horizontal="left" vertical="center" wrapText="1"/>
      <protection/>
    </xf>
    <xf numFmtId="0" fontId="9" fillId="0" borderId="0" xfId="941" applyAlignment="1">
      <alignment vertical="center"/>
      <protection/>
    </xf>
    <xf numFmtId="0" fontId="9" fillId="0" borderId="0" xfId="941" applyFill="1">
      <alignment/>
      <protection/>
    </xf>
    <xf numFmtId="0" fontId="9" fillId="0" borderId="0" xfId="941" applyFill="1" applyBorder="1" applyAlignment="1">
      <alignment/>
      <protection/>
    </xf>
    <xf numFmtId="0" fontId="10" fillId="0" borderId="0" xfId="941" applyFont="1" applyAlignment="1">
      <alignment vertical="center"/>
      <protection/>
    </xf>
    <xf numFmtId="0" fontId="9" fillId="0" borderId="0" xfId="941">
      <alignment/>
      <protection/>
    </xf>
    <xf numFmtId="180" fontId="11" fillId="0" borderId="0" xfId="1019" applyNumberFormat="1" applyFont="1" applyFill="1" applyAlignment="1">
      <alignment horizontal="center" vertical="center"/>
      <protection/>
    </xf>
    <xf numFmtId="0" fontId="0" fillId="0" borderId="0" xfId="941" applyFont="1" applyAlignment="1">
      <alignment vertical="center"/>
      <protection/>
    </xf>
    <xf numFmtId="0" fontId="2" fillId="0" borderId="0" xfId="941" applyFont="1" applyAlignment="1" applyProtection="1">
      <alignment horizontal="left" vertical="center"/>
      <protection/>
    </xf>
    <xf numFmtId="0" fontId="2" fillId="0" borderId="0" xfId="941" applyFont="1" applyAlignment="1">
      <alignment vertical="center"/>
      <protection/>
    </xf>
    <xf numFmtId="182" fontId="2" fillId="0" borderId="0" xfId="941" applyNumberFormat="1" applyFont="1" applyFill="1" applyBorder="1" applyAlignment="1" applyProtection="1">
      <alignment horizontal="right" vertical="center"/>
      <protection/>
    </xf>
    <xf numFmtId="178" fontId="2" fillId="0" borderId="12" xfId="118" applyNumberFormat="1" applyFont="1" applyBorder="1" applyAlignment="1">
      <alignment horizontal="center" vertical="center" wrapText="1"/>
      <protection/>
    </xf>
    <xf numFmtId="0" fontId="2" fillId="0" borderId="20" xfId="1083" applyFont="1" applyBorder="1" applyAlignment="1">
      <alignment horizontal="center" vertical="center" wrapText="1"/>
      <protection/>
    </xf>
    <xf numFmtId="0" fontId="2" fillId="0" borderId="21" xfId="1083" applyFont="1" applyBorder="1" applyAlignment="1">
      <alignment horizontal="center" vertical="center" wrapText="1"/>
      <protection/>
    </xf>
    <xf numFmtId="0" fontId="2" fillId="0" borderId="22" xfId="1083" applyFont="1" applyBorder="1" applyAlignment="1">
      <alignment horizontal="center" vertical="center" wrapText="1"/>
      <protection/>
    </xf>
    <xf numFmtId="0" fontId="2" fillId="0" borderId="23" xfId="1083" applyFont="1" applyBorder="1" applyAlignment="1">
      <alignment horizontal="center" vertical="center" wrapText="1"/>
      <protection/>
    </xf>
    <xf numFmtId="0" fontId="5" fillId="0" borderId="13" xfId="941" applyNumberFormat="1" applyFont="1" applyFill="1" applyBorder="1" applyAlignment="1" applyProtection="1">
      <alignment horizontal="center" vertical="center" wrapText="1"/>
      <protection/>
    </xf>
    <xf numFmtId="0" fontId="0" fillId="0" borderId="0" xfId="941" applyFont="1" applyFill="1">
      <alignment/>
      <protection/>
    </xf>
    <xf numFmtId="0" fontId="5" fillId="0" borderId="12" xfId="1083" applyFont="1" applyBorder="1" applyAlignment="1">
      <alignment horizontal="center" vertical="center" wrapText="1"/>
      <protection/>
    </xf>
    <xf numFmtId="0" fontId="2" fillId="0" borderId="24" xfId="1083" applyFont="1" applyBorder="1" applyAlignment="1">
      <alignment horizontal="center" vertical="center" wrapText="1"/>
      <protection/>
    </xf>
    <xf numFmtId="0" fontId="5" fillId="0" borderId="15" xfId="941" applyNumberFormat="1" applyFont="1" applyFill="1" applyBorder="1" applyAlignment="1" applyProtection="1">
      <alignment horizontal="center" vertical="center" wrapText="1"/>
      <protection/>
    </xf>
    <xf numFmtId="49" fontId="5" fillId="0" borderId="0" xfId="941" applyNumberFormat="1" applyFont="1" applyFill="1" applyBorder="1" applyAlignment="1" applyProtection="1">
      <alignment horizontal="left" vertical="center"/>
      <protection/>
    </xf>
    <xf numFmtId="180" fontId="2" fillId="0" borderId="25" xfId="941" applyNumberFormat="1" applyFont="1" applyBorder="1" applyAlignment="1">
      <alignment vertical="center"/>
      <protection/>
    </xf>
    <xf numFmtId="180" fontId="2" fillId="0" borderId="26" xfId="941" applyNumberFormat="1" applyFont="1" applyBorder="1" applyAlignment="1">
      <alignment vertical="center"/>
      <protection/>
    </xf>
    <xf numFmtId="180" fontId="2" fillId="0" borderId="27" xfId="941" applyNumberFormat="1" applyFont="1" applyFill="1" applyBorder="1" applyAlignment="1">
      <alignment vertical="center"/>
      <protection/>
    </xf>
    <xf numFmtId="183" fontId="2" fillId="0" borderId="16" xfId="941" applyNumberFormat="1" applyFont="1" applyFill="1" applyBorder="1" applyAlignment="1" applyProtection="1">
      <alignment horizontal="right" vertical="center"/>
      <protection/>
    </xf>
    <xf numFmtId="184" fontId="2" fillId="0" borderId="0" xfId="953" applyNumberFormat="1" applyFont="1" applyFill="1" applyBorder="1" applyAlignment="1" applyProtection="1">
      <alignment horizontal="right" vertical="center"/>
      <protection/>
    </xf>
    <xf numFmtId="49" fontId="0" fillId="0" borderId="0" xfId="941" applyNumberFormat="1" applyFont="1" applyFill="1" applyAlignment="1" applyProtection="1">
      <alignment vertical="center"/>
      <protection/>
    </xf>
    <xf numFmtId="49" fontId="2" fillId="0" borderId="0" xfId="941" applyNumberFormat="1" applyFont="1" applyFill="1" applyBorder="1" applyAlignment="1" applyProtection="1">
      <alignment horizontal="left" vertical="center" indent="2"/>
      <protection/>
    </xf>
    <xf numFmtId="0" fontId="0" fillId="0" borderId="0" xfId="941" applyFont="1" applyFill="1" applyAlignment="1">
      <alignment vertical="center"/>
      <protection/>
    </xf>
    <xf numFmtId="49" fontId="5" fillId="0" borderId="0" xfId="941" applyNumberFormat="1" applyFont="1" applyFill="1" applyBorder="1" applyAlignment="1" applyProtection="1">
      <alignment horizontal="left" vertical="center" indent="1"/>
      <protection/>
    </xf>
    <xf numFmtId="0" fontId="0" fillId="0" borderId="0" xfId="941" applyFont="1">
      <alignment/>
      <protection/>
    </xf>
    <xf numFmtId="49" fontId="2" fillId="0" borderId="0" xfId="941" applyNumberFormat="1" applyFont="1" applyFill="1" applyBorder="1" applyAlignment="1" applyProtection="1">
      <alignment horizontal="left" vertical="center" indent="4"/>
      <protection/>
    </xf>
    <xf numFmtId="184" fontId="2" fillId="0" borderId="0" xfId="953" applyNumberFormat="1" applyFont="1" applyFill="1" applyBorder="1" applyAlignment="1" applyProtection="1">
      <alignment vertical="center"/>
      <protection/>
    </xf>
    <xf numFmtId="49" fontId="2" fillId="0" borderId="0" xfId="941" applyNumberFormat="1" applyFont="1" applyFill="1" applyBorder="1" applyAlignment="1" applyProtection="1">
      <alignment horizontal="left" vertical="center" indent="1"/>
      <protection/>
    </xf>
    <xf numFmtId="180" fontId="2" fillId="0" borderId="25" xfId="941" applyNumberFormat="1" applyFont="1" applyFill="1" applyBorder="1" applyAlignment="1">
      <alignment vertical="center"/>
      <protection/>
    </xf>
    <xf numFmtId="180" fontId="2" fillId="0" borderId="26" xfId="941" applyNumberFormat="1" applyFont="1" applyFill="1" applyBorder="1" applyAlignment="1">
      <alignment vertical="center"/>
      <protection/>
    </xf>
    <xf numFmtId="49" fontId="5" fillId="0" borderId="0" xfId="959" applyNumberFormat="1" applyFont="1" applyFill="1" applyBorder="1" applyAlignment="1" applyProtection="1">
      <alignment horizontal="left" vertical="center"/>
      <protection/>
    </xf>
    <xf numFmtId="49" fontId="5" fillId="0" borderId="0" xfId="1015" applyNumberFormat="1" applyFont="1" applyFill="1" applyBorder="1" applyAlignment="1" applyProtection="1">
      <alignment horizontal="left" vertical="center" indent="2"/>
      <protection/>
    </xf>
    <xf numFmtId="49" fontId="5" fillId="0" borderId="0" xfId="1015" applyNumberFormat="1" applyFont="1" applyFill="1" applyBorder="1" applyAlignment="1" applyProtection="1">
      <alignment horizontal="left" vertical="center" indent="1"/>
      <protection/>
    </xf>
    <xf numFmtId="180" fontId="2" fillId="0" borderId="27" xfId="941" applyNumberFormat="1" applyFont="1" applyBorder="1" applyAlignment="1">
      <alignment vertical="center"/>
      <protection/>
    </xf>
    <xf numFmtId="49" fontId="2" fillId="0" borderId="0" xfId="941" applyNumberFormat="1" applyFont="1" applyFill="1" applyBorder="1" applyAlignment="1" applyProtection="1">
      <alignment horizontal="left" vertical="center"/>
      <protection/>
    </xf>
    <xf numFmtId="0" fontId="12" fillId="0" borderId="0" xfId="941" applyFont="1">
      <alignment/>
      <protection/>
    </xf>
    <xf numFmtId="49" fontId="5" fillId="0" borderId="0" xfId="959" applyNumberFormat="1" applyFont="1" applyFill="1" applyBorder="1" applyAlignment="1" applyProtection="1">
      <alignment horizontal="left" vertical="center" indent="1"/>
      <protection/>
    </xf>
    <xf numFmtId="49" fontId="5" fillId="0" borderId="10" xfId="959" applyNumberFormat="1" applyFont="1" applyFill="1" applyBorder="1" applyAlignment="1" applyProtection="1">
      <alignment horizontal="left" vertical="center" indent="1"/>
      <protection/>
    </xf>
    <xf numFmtId="180" fontId="2" fillId="0" borderId="28" xfId="941" applyNumberFormat="1" applyFont="1" applyBorder="1" applyAlignment="1">
      <alignment vertical="center"/>
      <protection/>
    </xf>
    <xf numFmtId="180" fontId="2" fillId="0" borderId="29" xfId="941" applyNumberFormat="1" applyFont="1" applyBorder="1" applyAlignment="1">
      <alignment vertical="center"/>
      <protection/>
    </xf>
    <xf numFmtId="180" fontId="2" fillId="0" borderId="30" xfId="941" applyNumberFormat="1" applyFont="1" applyFill="1" applyBorder="1" applyAlignment="1">
      <alignment vertical="center"/>
      <protection/>
    </xf>
    <xf numFmtId="183" fontId="2" fillId="0" borderId="24" xfId="941" applyNumberFormat="1" applyFont="1" applyFill="1" applyBorder="1" applyAlignment="1" applyProtection="1">
      <alignment horizontal="right" vertical="center"/>
      <protection/>
    </xf>
    <xf numFmtId="184" fontId="2" fillId="0" borderId="15" xfId="953" applyNumberFormat="1" applyFont="1" applyFill="1" applyBorder="1" applyAlignment="1" applyProtection="1">
      <alignment horizontal="right" vertical="center"/>
      <protection/>
    </xf>
    <xf numFmtId="49" fontId="9" fillId="0" borderId="0" xfId="941" applyNumberFormat="1" applyFill="1">
      <alignment/>
      <protection/>
    </xf>
    <xf numFmtId="49" fontId="9" fillId="0" borderId="0" xfId="941" applyNumberFormat="1" applyFill="1" applyBorder="1" applyAlignment="1">
      <alignment/>
      <protection/>
    </xf>
    <xf numFmtId="49" fontId="9" fillId="0" borderId="10" xfId="941" applyNumberFormat="1" applyFill="1" applyBorder="1">
      <alignment/>
      <protection/>
    </xf>
    <xf numFmtId="49" fontId="12" fillId="0" borderId="0" xfId="941" applyNumberFormat="1" applyFont="1" applyFill="1">
      <alignment/>
      <protection/>
    </xf>
    <xf numFmtId="49" fontId="12" fillId="0" borderId="0" xfId="941" applyNumberFormat="1" applyFont="1" applyFill="1" applyBorder="1">
      <alignment/>
      <protection/>
    </xf>
    <xf numFmtId="0" fontId="9" fillId="0" borderId="0" xfId="894" applyNumberFormat="1" applyAlignment="1">
      <alignment vertical="center"/>
      <protection/>
    </xf>
    <xf numFmtId="0" fontId="9" fillId="0" borderId="0" xfId="894" applyAlignment="1">
      <alignment vertical="center"/>
      <protection/>
    </xf>
    <xf numFmtId="0" fontId="9" fillId="0" borderId="0" xfId="894" applyFill="1">
      <alignment/>
      <protection/>
    </xf>
    <xf numFmtId="0" fontId="9" fillId="0" borderId="0" xfId="894" applyFill="1" applyBorder="1" applyAlignment="1">
      <alignment/>
      <protection/>
    </xf>
    <xf numFmtId="0" fontId="9" fillId="0" borderId="0" xfId="894">
      <alignment/>
      <protection/>
    </xf>
    <xf numFmtId="0" fontId="4" fillId="0" borderId="0" xfId="894" applyNumberFormat="1" applyFont="1" applyFill="1" applyAlignment="1" applyProtection="1">
      <alignment horizontal="center" vertical="center"/>
      <protection/>
    </xf>
    <xf numFmtId="0" fontId="3" fillId="0" borderId="0" xfId="894" applyNumberFormat="1" applyFont="1" applyFill="1" applyAlignment="1">
      <alignment horizontal="center" vertical="center"/>
      <protection/>
    </xf>
    <xf numFmtId="0" fontId="2" fillId="0" borderId="0" xfId="894" applyFont="1" applyFill="1" applyAlignment="1" applyProtection="1">
      <alignment horizontal="left" vertical="center"/>
      <protection/>
    </xf>
    <xf numFmtId="4" fontId="2" fillId="0" borderId="0" xfId="894" applyNumberFormat="1" applyFont="1" applyFill="1" applyAlignment="1" applyProtection="1">
      <alignment horizontal="right" vertical="center"/>
      <protection/>
    </xf>
    <xf numFmtId="0" fontId="2" fillId="0" borderId="0" xfId="894" applyFont="1" applyFill="1" applyAlignment="1">
      <alignment vertical="center"/>
      <protection/>
    </xf>
    <xf numFmtId="0" fontId="5" fillId="0" borderId="0" xfId="894" applyFont="1" applyFill="1" applyAlignment="1">
      <alignment horizontal="right" vertical="center"/>
      <protection/>
    </xf>
    <xf numFmtId="0" fontId="3" fillId="0" borderId="0" xfId="894" applyFont="1" applyFill="1" applyAlignment="1">
      <alignment vertical="center"/>
      <protection/>
    </xf>
    <xf numFmtId="0" fontId="5" fillId="0" borderId="13" xfId="894" applyNumberFormat="1" applyFont="1" applyFill="1" applyBorder="1" applyAlignment="1" applyProtection="1">
      <alignment horizontal="center" vertical="center" wrapText="1"/>
      <protection/>
    </xf>
    <xf numFmtId="0" fontId="5" fillId="0" borderId="12" xfId="1083" applyNumberFormat="1" applyFont="1" applyBorder="1" applyAlignment="1">
      <alignment horizontal="center" vertical="center" wrapText="1"/>
      <protection/>
    </xf>
    <xf numFmtId="0" fontId="5" fillId="0" borderId="15" xfId="894" applyNumberFormat="1" applyFont="1" applyFill="1" applyBorder="1" applyAlignment="1" applyProtection="1">
      <alignment horizontal="center" vertical="center" wrapText="1"/>
      <protection/>
    </xf>
    <xf numFmtId="49" fontId="5" fillId="0" borderId="31" xfId="894" applyNumberFormat="1" applyFont="1" applyFill="1" applyBorder="1" applyAlignment="1" applyProtection="1">
      <alignment vertical="center"/>
      <protection/>
    </xf>
    <xf numFmtId="180" fontId="2" fillId="0" borderId="32" xfId="894" applyNumberFormat="1" applyFont="1" applyFill="1" applyBorder="1" applyAlignment="1">
      <alignment vertical="center"/>
      <protection/>
    </xf>
    <xf numFmtId="180" fontId="2" fillId="0" borderId="26" xfId="894" applyNumberFormat="1" applyFont="1" applyFill="1" applyBorder="1" applyAlignment="1">
      <alignment vertical="center"/>
      <protection/>
    </xf>
    <xf numFmtId="180" fontId="2" fillId="0" borderId="27" xfId="894" applyNumberFormat="1" applyFont="1" applyFill="1" applyBorder="1" applyAlignment="1">
      <alignment vertical="center"/>
      <protection/>
    </xf>
    <xf numFmtId="185" fontId="2" fillId="0" borderId="16" xfId="1083" applyNumberFormat="1" applyFont="1" applyBorder="1" applyAlignment="1">
      <alignment horizontal="right" vertical="center"/>
      <protection/>
    </xf>
    <xf numFmtId="183" fontId="2" fillId="0" borderId="16" xfId="1083" applyNumberFormat="1" applyFont="1" applyBorder="1" applyAlignment="1">
      <alignment vertical="center"/>
      <protection/>
    </xf>
    <xf numFmtId="184" fontId="2" fillId="0" borderId="19" xfId="518" applyNumberFormat="1" applyFont="1" applyFill="1" applyBorder="1" applyAlignment="1">
      <alignment vertical="center" wrapText="1"/>
      <protection/>
    </xf>
    <xf numFmtId="4" fontId="0" fillId="0" borderId="0" xfId="894" applyNumberFormat="1" applyFont="1" applyFill="1" applyAlignment="1" applyProtection="1">
      <alignment vertical="center"/>
      <protection/>
    </xf>
    <xf numFmtId="49" fontId="2" fillId="0" borderId="33" xfId="1015" applyNumberFormat="1" applyFont="1" applyFill="1" applyBorder="1" applyAlignment="1" applyProtection="1">
      <alignment horizontal="left" vertical="center" indent="2"/>
      <protection/>
    </xf>
    <xf numFmtId="184" fontId="2" fillId="0" borderId="0" xfId="518" applyNumberFormat="1" applyFont="1" applyFill="1" applyBorder="1" applyAlignment="1">
      <alignment vertical="center" wrapText="1"/>
      <protection/>
    </xf>
    <xf numFmtId="0" fontId="0" fillId="0" borderId="0" xfId="894" applyFont="1" applyFill="1" applyAlignment="1">
      <alignment vertical="center"/>
      <protection/>
    </xf>
    <xf numFmtId="49" fontId="5" fillId="0" borderId="33" xfId="894" applyNumberFormat="1" applyFont="1" applyFill="1" applyBorder="1" applyAlignment="1" applyProtection="1">
      <alignment horizontal="left" vertical="center" indent="1"/>
      <protection/>
    </xf>
    <xf numFmtId="49" fontId="2" fillId="0" borderId="33" xfId="1015" applyNumberFormat="1" applyFont="1" applyFill="1" applyBorder="1" applyAlignment="1" applyProtection="1">
      <alignment horizontal="left" vertical="center" indent="3"/>
      <protection/>
    </xf>
    <xf numFmtId="185" fontId="2" fillId="0" borderId="16" xfId="1083" applyNumberFormat="1" applyFont="1" applyFill="1" applyBorder="1" applyAlignment="1">
      <alignment horizontal="right" vertical="center"/>
      <protection/>
    </xf>
    <xf numFmtId="183" fontId="2" fillId="0" borderId="16" xfId="1083" applyNumberFormat="1" applyFont="1" applyFill="1" applyBorder="1" applyAlignment="1">
      <alignment vertical="center"/>
      <protection/>
    </xf>
    <xf numFmtId="49" fontId="5" fillId="0" borderId="33" xfId="1015" applyNumberFormat="1" applyFont="1" applyFill="1" applyBorder="1" applyAlignment="1" applyProtection="1">
      <alignment horizontal="left" vertical="center" indent="3"/>
      <protection/>
    </xf>
    <xf numFmtId="49" fontId="5" fillId="0" borderId="33" xfId="1015" applyNumberFormat="1" applyFont="1" applyFill="1" applyBorder="1" applyAlignment="1" applyProtection="1">
      <alignment vertical="center"/>
      <protection/>
    </xf>
    <xf numFmtId="49" fontId="5" fillId="0" borderId="33" xfId="1015" applyNumberFormat="1" applyFont="1" applyFill="1" applyBorder="1" applyAlignment="1" applyProtection="1">
      <alignment horizontal="left" vertical="center" indent="2"/>
      <protection/>
    </xf>
    <xf numFmtId="49" fontId="2" fillId="0" borderId="33" xfId="894" applyNumberFormat="1" applyFont="1" applyFill="1" applyBorder="1" applyAlignment="1" applyProtection="1">
      <alignment vertical="center"/>
      <protection/>
    </xf>
    <xf numFmtId="0" fontId="12" fillId="0" borderId="0" xfId="894" applyFont="1">
      <alignment/>
      <protection/>
    </xf>
    <xf numFmtId="49" fontId="5" fillId="0" borderId="33" xfId="1015" applyNumberFormat="1" applyFont="1" applyFill="1" applyBorder="1" applyAlignment="1" applyProtection="1">
      <alignment horizontal="left" vertical="center" indent="1"/>
      <protection/>
    </xf>
    <xf numFmtId="181" fontId="2" fillId="0" borderId="16" xfId="1083" applyNumberFormat="1" applyFont="1" applyBorder="1" applyAlignment="1">
      <alignment horizontal="right" vertical="center"/>
      <protection/>
    </xf>
    <xf numFmtId="49" fontId="5" fillId="0" borderId="18" xfId="1015" applyNumberFormat="1" applyFont="1" applyFill="1" applyBorder="1" applyAlignment="1" applyProtection="1">
      <alignment horizontal="left" vertical="center"/>
      <protection/>
    </xf>
    <xf numFmtId="180" fontId="2" fillId="0" borderId="34" xfId="894" applyNumberFormat="1" applyFont="1" applyFill="1" applyBorder="1" applyAlignment="1">
      <alignment vertical="center"/>
      <protection/>
    </xf>
    <xf numFmtId="180" fontId="2" fillId="0" borderId="29" xfId="894" applyNumberFormat="1" applyFont="1" applyFill="1" applyBorder="1" applyAlignment="1">
      <alignment vertical="center"/>
      <protection/>
    </xf>
    <xf numFmtId="180" fontId="2" fillId="0" borderId="30" xfId="894" applyNumberFormat="1" applyFont="1" applyFill="1" applyBorder="1" applyAlignment="1">
      <alignment vertical="center"/>
      <protection/>
    </xf>
    <xf numFmtId="181" fontId="2" fillId="0" borderId="24" xfId="1083" applyNumberFormat="1" applyFont="1" applyBorder="1" applyAlignment="1">
      <alignment horizontal="right" vertical="center"/>
      <protection/>
    </xf>
    <xf numFmtId="183" fontId="2" fillId="0" borderId="24" xfId="1083" applyNumberFormat="1" applyFont="1" applyBorder="1" applyAlignment="1">
      <alignment vertical="center"/>
      <protection/>
    </xf>
    <xf numFmtId="184" fontId="2" fillId="0" borderId="10" xfId="518" applyNumberFormat="1" applyFont="1" applyFill="1" applyBorder="1" applyAlignment="1">
      <alignment vertical="center" wrapText="1"/>
      <protection/>
    </xf>
    <xf numFmtId="49" fontId="0" fillId="0" borderId="0" xfId="894" applyNumberFormat="1" applyFont="1" applyFill="1" applyAlignment="1" applyProtection="1">
      <alignment vertical="center"/>
      <protection/>
    </xf>
    <xf numFmtId="49" fontId="0" fillId="0" borderId="0" xfId="894" applyNumberFormat="1" applyFont="1" applyFill="1" applyAlignment="1">
      <alignment vertical="center"/>
      <protection/>
    </xf>
    <xf numFmtId="0" fontId="68" fillId="0" borderId="0" xfId="894" applyFont="1" applyFill="1" applyBorder="1" applyAlignment="1">
      <alignment vertical="center"/>
      <protection/>
    </xf>
    <xf numFmtId="49" fontId="68" fillId="0" borderId="0" xfId="894" applyNumberFormat="1" applyFont="1" applyFill="1" applyBorder="1" applyAlignment="1">
      <alignment vertical="center"/>
      <protection/>
    </xf>
    <xf numFmtId="49" fontId="0" fillId="0" borderId="10" xfId="894" applyNumberFormat="1" applyFont="1" applyFill="1" applyBorder="1" applyAlignment="1">
      <alignment vertical="center"/>
      <protection/>
    </xf>
    <xf numFmtId="49" fontId="14" fillId="0" borderId="10" xfId="894" applyNumberFormat="1" applyFont="1" applyFill="1" applyBorder="1" applyAlignment="1">
      <alignment vertical="center"/>
      <protection/>
    </xf>
    <xf numFmtId="0" fontId="9" fillId="0" borderId="0" xfId="959" applyAlignment="1">
      <alignment vertical="center"/>
      <protection/>
    </xf>
    <xf numFmtId="0" fontId="9" fillId="0" borderId="0" xfId="959" applyFill="1">
      <alignment/>
      <protection/>
    </xf>
    <xf numFmtId="0" fontId="9" fillId="0" borderId="0" xfId="1015" applyFill="1" applyBorder="1" applyAlignment="1">
      <alignment/>
      <protection/>
    </xf>
    <xf numFmtId="0" fontId="9" fillId="0" borderId="0" xfId="959">
      <alignment/>
      <protection/>
    </xf>
    <xf numFmtId="0" fontId="0" fillId="0" borderId="0" xfId="959" applyFont="1" applyAlignment="1">
      <alignment vertical="center"/>
      <protection/>
    </xf>
    <xf numFmtId="0" fontId="2" fillId="0" borderId="0" xfId="959" applyFont="1" applyAlignment="1" applyProtection="1">
      <alignment horizontal="left" vertical="center"/>
      <protection/>
    </xf>
    <xf numFmtId="0" fontId="2" fillId="0" borderId="0" xfId="959" applyFont="1" applyAlignment="1">
      <alignment vertical="center"/>
      <protection/>
    </xf>
    <xf numFmtId="182" fontId="2" fillId="0" borderId="0" xfId="959" applyNumberFormat="1" applyFont="1" applyFill="1" applyBorder="1" applyAlignment="1" applyProtection="1">
      <alignment horizontal="right" vertical="center"/>
      <protection/>
    </xf>
    <xf numFmtId="0" fontId="5" fillId="0" borderId="19" xfId="959" applyNumberFormat="1" applyFont="1" applyFill="1" applyBorder="1" applyAlignment="1" applyProtection="1">
      <alignment horizontal="center" vertical="center" wrapText="1"/>
      <protection/>
    </xf>
    <xf numFmtId="0" fontId="0" fillId="0" borderId="0" xfId="959" applyFont="1" applyFill="1">
      <alignment/>
      <protection/>
    </xf>
    <xf numFmtId="0" fontId="5" fillId="0" borderId="10" xfId="959" applyNumberFormat="1" applyFont="1" applyFill="1" applyBorder="1" applyAlignment="1" applyProtection="1">
      <alignment horizontal="center" vertical="center" wrapText="1"/>
      <protection/>
    </xf>
    <xf numFmtId="180" fontId="2" fillId="0" borderId="25" xfId="959" applyNumberFormat="1" applyFont="1" applyBorder="1" applyAlignment="1">
      <alignment vertical="center"/>
      <protection/>
    </xf>
    <xf numFmtId="180" fontId="2" fillId="0" borderId="26" xfId="959" applyNumberFormat="1" applyFont="1" applyBorder="1" applyAlignment="1">
      <alignment vertical="center"/>
      <protection/>
    </xf>
    <xf numFmtId="180" fontId="2" fillId="0" borderId="35" xfId="959" applyNumberFormat="1" applyFont="1" applyFill="1" applyBorder="1" applyAlignment="1">
      <alignment vertical="center"/>
      <protection/>
    </xf>
    <xf numFmtId="183" fontId="2" fillId="0" borderId="0" xfId="959" applyNumberFormat="1" applyFont="1" applyFill="1" applyBorder="1" applyAlignment="1" applyProtection="1">
      <alignment horizontal="right" vertical="center"/>
      <protection/>
    </xf>
    <xf numFmtId="183" fontId="2" fillId="0" borderId="16" xfId="959" applyNumberFormat="1" applyFont="1" applyFill="1" applyBorder="1" applyAlignment="1" applyProtection="1">
      <alignment horizontal="right" vertical="center"/>
      <protection/>
    </xf>
    <xf numFmtId="184" fontId="2" fillId="0" borderId="0" xfId="949" applyNumberFormat="1" applyFont="1" applyFill="1" applyBorder="1" applyAlignment="1" applyProtection="1">
      <alignment horizontal="right" vertical="center"/>
      <protection/>
    </xf>
    <xf numFmtId="49" fontId="2" fillId="0" borderId="0" xfId="959" applyNumberFormat="1" applyFont="1" applyFill="1" applyBorder="1" applyAlignment="1" applyProtection="1">
      <alignment horizontal="left" vertical="center" indent="2"/>
      <protection/>
    </xf>
    <xf numFmtId="49" fontId="0" fillId="0" borderId="0" xfId="959" applyNumberFormat="1" applyFont="1" applyFill="1" applyAlignment="1" applyProtection="1">
      <alignment vertical="center"/>
      <protection/>
    </xf>
    <xf numFmtId="49" fontId="2" fillId="0" borderId="0" xfId="959" applyNumberFormat="1" applyFont="1" applyFill="1" applyBorder="1" applyAlignment="1" applyProtection="1">
      <alignment horizontal="left" vertical="center" indent="4"/>
      <protection/>
    </xf>
    <xf numFmtId="0" fontId="0" fillId="0" borderId="0" xfId="959" applyFont="1" applyFill="1" applyAlignment="1">
      <alignment vertical="center"/>
      <protection/>
    </xf>
    <xf numFmtId="184" fontId="2" fillId="0" borderId="0" xfId="949" applyNumberFormat="1" applyFont="1" applyFill="1" applyBorder="1" applyAlignment="1" applyProtection="1">
      <alignment horizontal="left" vertical="center"/>
      <protection/>
    </xf>
    <xf numFmtId="0" fontId="0" fillId="0" borderId="0" xfId="959" applyFont="1">
      <alignment/>
      <protection/>
    </xf>
    <xf numFmtId="180" fontId="2" fillId="0" borderId="27" xfId="959" applyNumberFormat="1" applyFont="1" applyBorder="1" applyAlignment="1">
      <alignment vertical="center"/>
      <protection/>
    </xf>
    <xf numFmtId="180" fontId="2" fillId="0" borderId="32" xfId="1015" applyNumberFormat="1" applyFont="1" applyFill="1" applyBorder="1" applyAlignment="1">
      <alignment vertical="center"/>
      <protection/>
    </xf>
    <xf numFmtId="180" fontId="2" fillId="0" borderId="26" xfId="1015" applyNumberFormat="1" applyFont="1" applyFill="1" applyBorder="1" applyAlignment="1">
      <alignment vertical="center"/>
      <protection/>
    </xf>
    <xf numFmtId="184" fontId="2" fillId="0" borderId="0" xfId="913" applyNumberFormat="1" applyFont="1" applyFill="1" applyBorder="1" applyAlignment="1">
      <alignment horizontal="left" vertical="center" wrapText="1"/>
      <protection/>
    </xf>
    <xf numFmtId="49" fontId="2" fillId="0" borderId="33" xfId="1015" applyNumberFormat="1" applyFont="1" applyFill="1" applyBorder="1" applyAlignment="1" applyProtection="1">
      <alignment horizontal="left" vertical="center" indent="4"/>
      <protection/>
    </xf>
    <xf numFmtId="180" fontId="2" fillId="0" borderId="32" xfId="959" applyNumberFormat="1" applyFont="1" applyFill="1" applyBorder="1" applyAlignment="1">
      <alignment vertical="center"/>
      <protection/>
    </xf>
    <xf numFmtId="0" fontId="12" fillId="0" borderId="0" xfId="959" applyFont="1">
      <alignment/>
      <protection/>
    </xf>
    <xf numFmtId="180" fontId="2" fillId="0" borderId="36" xfId="959" applyNumberFormat="1" applyFont="1" applyBorder="1" applyAlignment="1">
      <alignment vertical="center"/>
      <protection/>
    </xf>
    <xf numFmtId="180" fontId="2" fillId="0" borderId="35" xfId="959" applyNumberFormat="1" applyFont="1" applyBorder="1" applyAlignment="1">
      <alignment vertical="center"/>
      <protection/>
    </xf>
    <xf numFmtId="180" fontId="2" fillId="0" borderId="28" xfId="959" applyNumberFormat="1" applyFont="1" applyBorder="1" applyAlignment="1">
      <alignment vertical="center"/>
      <protection/>
    </xf>
    <xf numFmtId="180" fontId="2" fillId="0" borderId="29" xfId="959" applyNumberFormat="1" applyFont="1" applyBorder="1" applyAlignment="1">
      <alignment vertical="center"/>
      <protection/>
    </xf>
    <xf numFmtId="180" fontId="2" fillId="0" borderId="37" xfId="959" applyNumberFormat="1" applyFont="1" applyFill="1" applyBorder="1" applyAlignment="1">
      <alignment vertical="center"/>
      <protection/>
    </xf>
    <xf numFmtId="183" fontId="2" fillId="0" borderId="18" xfId="977" applyNumberFormat="1" applyFont="1" applyFill="1" applyBorder="1" applyAlignment="1" applyProtection="1">
      <alignment horizontal="right" vertical="center"/>
      <protection/>
    </xf>
    <xf numFmtId="183" fontId="2" fillId="0" borderId="24" xfId="959" applyNumberFormat="1" applyFont="1" applyFill="1" applyBorder="1" applyAlignment="1" applyProtection="1">
      <alignment horizontal="right" vertical="center"/>
      <protection/>
    </xf>
    <xf numFmtId="184" fontId="2" fillId="0" borderId="15" xfId="949" applyNumberFormat="1" applyFont="1" applyFill="1" applyBorder="1" applyAlignment="1" applyProtection="1">
      <alignment horizontal="right" vertical="center"/>
      <protection/>
    </xf>
    <xf numFmtId="0" fontId="0" fillId="0" borderId="0" xfId="959" applyFont="1" applyAlignment="1">
      <alignment vertical="center"/>
      <protection/>
    </xf>
    <xf numFmtId="49" fontId="68" fillId="0" borderId="0" xfId="1015" applyNumberFormat="1" applyFont="1" applyFill="1" applyBorder="1" applyAlignment="1">
      <alignment vertical="center"/>
      <protection/>
    </xf>
    <xf numFmtId="0" fontId="9" fillId="0" borderId="0" xfId="1015" applyNumberFormat="1" applyAlignment="1">
      <alignment vertical="center"/>
      <protection/>
    </xf>
    <xf numFmtId="0" fontId="9" fillId="0" borderId="0" xfId="1015" applyAlignment="1">
      <alignment vertical="center"/>
      <protection/>
    </xf>
    <xf numFmtId="0" fontId="9" fillId="0" borderId="0" xfId="1015" applyFill="1">
      <alignment/>
      <protection/>
    </xf>
    <xf numFmtId="0" fontId="9" fillId="0" borderId="0" xfId="1015">
      <alignment/>
      <protection/>
    </xf>
    <xf numFmtId="0" fontId="4" fillId="0" borderId="0" xfId="1015" applyNumberFormat="1" applyFont="1" applyFill="1" applyAlignment="1" applyProtection="1">
      <alignment horizontal="center" vertical="center"/>
      <protection/>
    </xf>
    <xf numFmtId="0" fontId="3" fillId="0" borderId="0" xfId="1015" applyNumberFormat="1" applyFont="1" applyFill="1" applyAlignment="1">
      <alignment horizontal="center" vertical="center"/>
      <protection/>
    </xf>
    <xf numFmtId="0" fontId="2" fillId="0" borderId="0" xfId="1015" applyFont="1" applyFill="1" applyAlignment="1" applyProtection="1">
      <alignment horizontal="left" vertical="center"/>
      <protection/>
    </xf>
    <xf numFmtId="4" fontId="2" fillId="0" borderId="0" xfId="1015" applyNumberFormat="1" applyFont="1" applyFill="1" applyAlignment="1" applyProtection="1">
      <alignment horizontal="right" vertical="center"/>
      <protection/>
    </xf>
    <xf numFmtId="0" fontId="2" fillId="0" borderId="0" xfId="1015" applyFont="1" applyFill="1" applyAlignment="1">
      <alignment vertical="center"/>
      <protection/>
    </xf>
    <xf numFmtId="0" fontId="5" fillId="0" borderId="0" xfId="1015" applyFont="1" applyFill="1" applyAlignment="1">
      <alignment horizontal="right" vertical="center"/>
      <protection/>
    </xf>
    <xf numFmtId="0" fontId="3" fillId="0" borderId="0" xfId="1015" applyFont="1" applyFill="1" applyAlignment="1">
      <alignment vertical="center"/>
      <protection/>
    </xf>
    <xf numFmtId="0" fontId="5" fillId="0" borderId="13" xfId="1015" applyNumberFormat="1" applyFont="1" applyFill="1" applyBorder="1" applyAlignment="1" applyProtection="1">
      <alignment horizontal="center" vertical="center" wrapText="1"/>
      <protection/>
    </xf>
    <xf numFmtId="0" fontId="5" fillId="0" borderId="15" xfId="1015" applyNumberFormat="1" applyFont="1" applyFill="1" applyBorder="1" applyAlignment="1" applyProtection="1">
      <alignment horizontal="center" vertical="center" wrapText="1"/>
      <protection/>
    </xf>
    <xf numFmtId="180" fontId="2" fillId="0" borderId="27" xfId="1015" applyNumberFormat="1" applyFont="1" applyFill="1" applyBorder="1" applyAlignment="1">
      <alignment vertical="center"/>
      <protection/>
    </xf>
    <xf numFmtId="184" fontId="2" fillId="0" borderId="0" xfId="913" applyNumberFormat="1" applyFont="1" applyFill="1" applyBorder="1" applyAlignment="1">
      <alignment horizontal="right" vertical="center" wrapText="1"/>
      <protection/>
    </xf>
    <xf numFmtId="4" fontId="0" fillId="0" borderId="0" xfId="1015" applyNumberFormat="1" applyFont="1" applyFill="1" applyAlignment="1" applyProtection="1">
      <alignment vertical="center"/>
      <protection/>
    </xf>
    <xf numFmtId="0" fontId="0" fillId="0" borderId="0" xfId="1015" applyFont="1" applyFill="1" applyAlignment="1">
      <alignment vertical="center"/>
      <protection/>
    </xf>
    <xf numFmtId="0" fontId="12" fillId="0" borderId="0" xfId="1015" applyFont="1">
      <alignment/>
      <protection/>
    </xf>
    <xf numFmtId="180" fontId="2" fillId="0" borderId="34" xfId="1015" applyNumberFormat="1" applyFont="1" applyFill="1" applyBorder="1" applyAlignment="1">
      <alignment vertical="center"/>
      <protection/>
    </xf>
    <xf numFmtId="180" fontId="2" fillId="0" borderId="29" xfId="1015" applyNumberFormat="1" applyFont="1" applyFill="1" applyBorder="1" applyAlignment="1">
      <alignment vertical="center"/>
      <protection/>
    </xf>
    <xf numFmtId="180" fontId="2" fillId="0" borderId="30" xfId="1015" applyNumberFormat="1" applyFont="1" applyFill="1" applyBorder="1" applyAlignment="1">
      <alignment vertical="center"/>
      <protection/>
    </xf>
    <xf numFmtId="185" fontId="2" fillId="0" borderId="24" xfId="1083" applyNumberFormat="1" applyFont="1" applyBorder="1" applyAlignment="1">
      <alignment horizontal="right" vertical="center"/>
      <protection/>
    </xf>
    <xf numFmtId="184" fontId="2" fillId="0" borderId="10" xfId="913" applyNumberFormat="1" applyFont="1" applyFill="1" applyBorder="1" applyAlignment="1">
      <alignment horizontal="left" vertical="center" wrapText="1"/>
      <protection/>
    </xf>
    <xf numFmtId="49" fontId="0" fillId="0" borderId="0" xfId="1015" applyNumberFormat="1" applyFont="1" applyFill="1" applyAlignment="1" applyProtection="1">
      <alignment vertical="center"/>
      <protection/>
    </xf>
    <xf numFmtId="49" fontId="0" fillId="0" borderId="0" xfId="1015" applyNumberFormat="1" applyFont="1" applyFill="1" applyAlignment="1">
      <alignment vertical="center"/>
      <protection/>
    </xf>
    <xf numFmtId="49" fontId="0" fillId="0" borderId="10" xfId="1015" applyNumberFormat="1" applyFont="1" applyFill="1" applyBorder="1" applyAlignment="1">
      <alignment vertical="center"/>
      <protection/>
    </xf>
    <xf numFmtId="49" fontId="14" fillId="0" borderId="0" xfId="1015" applyNumberFormat="1" applyFont="1" applyFill="1" applyAlignment="1">
      <alignment vertical="center"/>
      <protection/>
    </xf>
    <xf numFmtId="49" fontId="14" fillId="0" borderId="10" xfId="1015" applyNumberFormat="1" applyFont="1" applyFill="1" applyBorder="1" applyAlignment="1">
      <alignment vertical="center"/>
      <protection/>
    </xf>
    <xf numFmtId="0" fontId="0" fillId="0" borderId="0" xfId="900" applyNumberFormat="1" applyFill="1" applyBorder="1" applyAlignment="1">
      <alignment vertical="center"/>
      <protection/>
    </xf>
    <xf numFmtId="0" fontId="15" fillId="0" borderId="0" xfId="1084" applyFont="1" applyFill="1" applyBorder="1" applyAlignment="1">
      <alignment vertical="center"/>
      <protection/>
    </xf>
    <xf numFmtId="0" fontId="15" fillId="0" borderId="0" xfId="1084" applyAlignment="1">
      <alignment vertical="center"/>
      <protection/>
    </xf>
    <xf numFmtId="0" fontId="15" fillId="0" borderId="0" xfId="1084" applyFont="1" applyFill="1" applyBorder="1" applyAlignment="1">
      <alignment/>
      <protection/>
    </xf>
    <xf numFmtId="0" fontId="0" fillId="0" borderId="0" xfId="900" applyFill="1" applyBorder="1" applyAlignment="1">
      <alignment/>
      <protection/>
    </xf>
    <xf numFmtId="0" fontId="4" fillId="0" borderId="0" xfId="1084" applyNumberFormat="1" applyFont="1" applyFill="1" applyBorder="1" applyAlignment="1">
      <alignment horizontal="center" vertical="center"/>
      <protection/>
    </xf>
    <xf numFmtId="0" fontId="16" fillId="0" borderId="0" xfId="1084" applyNumberFormat="1" applyFont="1" applyFill="1" applyBorder="1" applyAlignment="1">
      <alignment horizontal="center" vertical="center"/>
      <protection/>
    </xf>
    <xf numFmtId="0" fontId="15" fillId="0" borderId="0" xfId="1084" applyNumberFormat="1" applyFont="1" applyFill="1" applyBorder="1" applyAlignment="1">
      <alignment vertical="center"/>
      <protection/>
    </xf>
    <xf numFmtId="0" fontId="2" fillId="0" borderId="0" xfId="1084" applyNumberFormat="1" applyFont="1" applyFill="1" applyBorder="1" applyAlignment="1">
      <alignment vertical="center"/>
      <protection/>
    </xf>
    <xf numFmtId="0" fontId="5" fillId="0" borderId="0" xfId="1084" applyNumberFormat="1" applyFont="1" applyFill="1" applyBorder="1" applyAlignment="1">
      <alignment horizontal="right" vertical="center"/>
      <protection/>
    </xf>
    <xf numFmtId="178" fontId="2" fillId="0" borderId="12" xfId="48" applyNumberFormat="1" applyFont="1" applyFill="1" applyBorder="1" applyAlignment="1">
      <alignment horizontal="center" vertical="center" wrapText="1"/>
      <protection/>
    </xf>
    <xf numFmtId="0" fontId="2" fillId="0" borderId="12" xfId="1084" applyFont="1" applyFill="1" applyBorder="1" applyAlignment="1">
      <alignment horizontal="center" vertical="center" wrapText="1"/>
      <protection/>
    </xf>
    <xf numFmtId="0" fontId="5" fillId="0" borderId="13" xfId="1084" applyFont="1" applyFill="1" applyBorder="1" applyAlignment="1">
      <alignment horizontal="center" vertical="center"/>
      <protection/>
    </xf>
    <xf numFmtId="0" fontId="5" fillId="0" borderId="12" xfId="1084" applyFont="1" applyFill="1" applyBorder="1" applyAlignment="1">
      <alignment horizontal="center" vertical="center" wrapText="1"/>
      <protection/>
    </xf>
    <xf numFmtId="0" fontId="5" fillId="0" borderId="15" xfId="1084" applyFont="1" applyFill="1" applyBorder="1" applyAlignment="1">
      <alignment horizontal="center" vertical="center"/>
      <protection/>
    </xf>
    <xf numFmtId="0" fontId="5" fillId="0" borderId="31" xfId="1084" applyFont="1" applyFill="1" applyBorder="1" applyAlignment="1">
      <alignment horizontal="left" vertical="center"/>
      <protection/>
    </xf>
    <xf numFmtId="180" fontId="2" fillId="0" borderId="16" xfId="1084" applyNumberFormat="1" applyFont="1" applyFill="1" applyBorder="1" applyAlignment="1">
      <alignment horizontal="right" vertical="center"/>
      <protection/>
    </xf>
    <xf numFmtId="183" fontId="2" fillId="0" borderId="16" xfId="1084" applyNumberFormat="1" applyFont="1" applyFill="1" applyBorder="1" applyAlignment="1">
      <alignment horizontal="right" vertical="center"/>
      <protection/>
    </xf>
    <xf numFmtId="0" fontId="2" fillId="0" borderId="13" xfId="1084" applyFont="1" applyFill="1" applyBorder="1" applyAlignment="1">
      <alignment vertical="center"/>
      <protection/>
    </xf>
    <xf numFmtId="0" fontId="2" fillId="0" borderId="33" xfId="1084" applyNumberFormat="1" applyFont="1" applyFill="1" applyBorder="1" applyAlignment="1">
      <alignment horizontal="left" vertical="center" indent="1"/>
      <protection/>
    </xf>
    <xf numFmtId="4" fontId="2" fillId="0" borderId="17" xfId="1084" applyNumberFormat="1" applyFont="1" applyFill="1" applyBorder="1" applyAlignment="1">
      <alignment horizontal="right" vertical="center"/>
      <protection/>
    </xf>
    <xf numFmtId="0" fontId="5" fillId="0" borderId="33" xfId="1084" applyNumberFormat="1" applyFont="1" applyFill="1" applyBorder="1" applyAlignment="1">
      <alignment horizontal="left" vertical="center" indent="2"/>
      <protection/>
    </xf>
    <xf numFmtId="0" fontId="2" fillId="0" borderId="17" xfId="1084" applyFont="1" applyFill="1" applyBorder="1" applyAlignment="1">
      <alignment horizontal="right" vertical="center"/>
      <protection/>
    </xf>
    <xf numFmtId="0" fontId="5" fillId="0" borderId="33" xfId="1084" applyFont="1" applyFill="1" applyBorder="1" applyAlignment="1">
      <alignment horizontal="left" vertical="center"/>
      <protection/>
    </xf>
    <xf numFmtId="0" fontId="5" fillId="0" borderId="33" xfId="1084" applyFont="1" applyFill="1" applyBorder="1" applyAlignment="1">
      <alignment horizontal="left" vertical="center" indent="2"/>
      <protection/>
    </xf>
    <xf numFmtId="0" fontId="5" fillId="0" borderId="38" xfId="1084" applyFont="1" applyFill="1" applyBorder="1" applyAlignment="1">
      <alignment horizontal="center" vertical="center"/>
      <protection/>
    </xf>
    <xf numFmtId="180" fontId="2" fillId="0" borderId="39" xfId="1084" applyNumberFormat="1" applyFont="1" applyFill="1" applyBorder="1" applyAlignment="1">
      <alignment horizontal="right" vertical="center"/>
      <protection/>
    </xf>
    <xf numFmtId="183" fontId="2" fillId="0" borderId="24" xfId="1084" applyNumberFormat="1" applyFont="1" applyFill="1" applyBorder="1" applyAlignment="1">
      <alignment horizontal="right" vertical="center"/>
      <protection/>
    </xf>
    <xf numFmtId="4" fontId="2" fillId="0" borderId="40" xfId="1084" applyNumberFormat="1" applyFont="1" applyFill="1" applyBorder="1" applyAlignment="1">
      <alignment horizontal="right" vertical="center"/>
      <protection/>
    </xf>
    <xf numFmtId="0" fontId="17" fillId="0" borderId="0" xfId="1084" applyFont="1" applyFill="1" applyBorder="1" applyAlignment="1">
      <alignment/>
      <protection/>
    </xf>
    <xf numFmtId="181" fontId="17" fillId="0" borderId="0" xfId="1084" applyNumberFormat="1" applyFont="1" applyFill="1" applyBorder="1" applyAlignment="1">
      <alignment/>
      <protection/>
    </xf>
    <xf numFmtId="0" fontId="2" fillId="0" borderId="20" xfId="1084" applyFont="1" applyFill="1" applyBorder="1" applyAlignment="1">
      <alignment horizontal="center" vertical="center" wrapText="1"/>
      <protection/>
    </xf>
    <xf numFmtId="0" fontId="2" fillId="0" borderId="21" xfId="1084" applyFont="1" applyFill="1" applyBorder="1" applyAlignment="1">
      <alignment horizontal="center" vertical="center" wrapText="1"/>
      <protection/>
    </xf>
    <xf numFmtId="0" fontId="2" fillId="0" borderId="22" xfId="1084" applyFont="1" applyFill="1" applyBorder="1" applyAlignment="1">
      <alignment horizontal="center" vertical="center" wrapText="1"/>
      <protection/>
    </xf>
    <xf numFmtId="0" fontId="2" fillId="0" borderId="23" xfId="1084" applyFont="1" applyFill="1" applyBorder="1" applyAlignment="1">
      <alignment horizontal="center" vertical="center" wrapText="1"/>
      <protection/>
    </xf>
    <xf numFmtId="0" fontId="5" fillId="0" borderId="23" xfId="1084" applyFont="1" applyFill="1" applyBorder="1" applyAlignment="1">
      <alignment horizontal="center" vertical="center" wrapText="1"/>
      <protection/>
    </xf>
    <xf numFmtId="0" fontId="2" fillId="0" borderId="16" xfId="1084" applyFont="1" applyFill="1" applyBorder="1" applyAlignment="1">
      <alignment horizontal="center" vertical="center" wrapText="1"/>
      <protection/>
    </xf>
    <xf numFmtId="180" fontId="2" fillId="0" borderId="23" xfId="1084" applyNumberFormat="1" applyFont="1" applyFill="1" applyBorder="1" applyAlignment="1">
      <alignment horizontal="right" vertical="center"/>
      <protection/>
    </xf>
    <xf numFmtId="183" fontId="2" fillId="0" borderId="23" xfId="1084" applyNumberFormat="1" applyFont="1" applyFill="1" applyBorder="1" applyAlignment="1">
      <alignment vertical="center"/>
      <protection/>
    </xf>
    <xf numFmtId="180" fontId="2" fillId="0" borderId="13" xfId="1084" applyNumberFormat="1" applyFont="1" applyFill="1" applyBorder="1" applyAlignment="1">
      <alignment vertical="center"/>
      <protection/>
    </xf>
    <xf numFmtId="0" fontId="2" fillId="0" borderId="33" xfId="1084" applyFont="1" applyFill="1" applyBorder="1" applyAlignment="1">
      <alignment horizontal="left" vertical="center"/>
      <protection/>
    </xf>
    <xf numFmtId="180" fontId="2" fillId="0" borderId="17" xfId="1084" applyNumberFormat="1" applyFont="1" applyFill="1" applyBorder="1" applyAlignment="1">
      <alignment horizontal="right" vertical="center"/>
      <protection/>
    </xf>
    <xf numFmtId="0" fontId="5" fillId="0" borderId="33" xfId="1084" applyFont="1" applyFill="1" applyBorder="1" applyAlignment="1">
      <alignment horizontal="left" vertical="center" indent="1"/>
      <protection/>
    </xf>
    <xf numFmtId="186" fontId="2" fillId="0" borderId="16" xfId="1084" applyNumberFormat="1" applyFont="1" applyFill="1" applyBorder="1" applyAlignment="1">
      <alignment horizontal="right" vertical="center"/>
      <protection/>
    </xf>
    <xf numFmtId="187" fontId="2" fillId="0" borderId="16" xfId="1084" applyNumberFormat="1" applyFont="1" applyFill="1" applyBorder="1" applyAlignment="1">
      <alignment horizontal="right" vertical="center"/>
      <protection/>
    </xf>
    <xf numFmtId="183" fontId="2" fillId="0" borderId="39" xfId="1084" applyNumberFormat="1" applyFont="1" applyFill="1" applyBorder="1" applyAlignment="1">
      <alignment horizontal="right" vertical="center"/>
      <protection/>
    </xf>
    <xf numFmtId="180" fontId="2" fillId="0" borderId="40" xfId="1084" applyNumberFormat="1" applyFont="1" applyFill="1" applyBorder="1" applyAlignment="1">
      <alignment horizontal="right" vertical="center"/>
      <protection/>
    </xf>
    <xf numFmtId="187" fontId="17" fillId="0" borderId="0" xfId="1084" applyNumberFormat="1" applyFont="1" applyFill="1" applyBorder="1" applyAlignment="1">
      <alignment/>
      <protection/>
    </xf>
    <xf numFmtId="188" fontId="15" fillId="0" borderId="0" xfId="1084" applyNumberFormat="1" applyFont="1" applyFill="1" applyBorder="1" applyAlignment="1">
      <alignment vertical="center"/>
      <protection/>
    </xf>
    <xf numFmtId="181" fontId="2" fillId="0" borderId="16" xfId="1084" applyNumberFormat="1" applyFont="1" applyFill="1" applyBorder="1" applyAlignment="1">
      <alignment horizontal="right" vertical="center"/>
      <protection/>
    </xf>
    <xf numFmtId="185" fontId="2" fillId="0" borderId="16" xfId="1084" applyNumberFormat="1" applyFont="1" applyFill="1" applyBorder="1" applyAlignment="1">
      <alignment horizontal="right" vertical="center"/>
      <protection/>
    </xf>
    <xf numFmtId="0" fontId="2" fillId="0" borderId="16" xfId="1084" applyFont="1" applyFill="1" applyBorder="1" applyAlignment="1">
      <alignment horizontal="right" vertical="center"/>
      <protection/>
    </xf>
    <xf numFmtId="181" fontId="2" fillId="0" borderId="24" xfId="1084" applyNumberFormat="1" applyFont="1" applyFill="1" applyBorder="1" applyAlignment="1">
      <alignment horizontal="right" vertical="center"/>
      <protection/>
    </xf>
    <xf numFmtId="4" fontId="2" fillId="0" borderId="39" xfId="1084" applyNumberFormat="1" applyFont="1" applyFill="1" applyBorder="1" applyAlignment="1">
      <alignment horizontal="right" vertical="center"/>
      <protection/>
    </xf>
    <xf numFmtId="189" fontId="2" fillId="0" borderId="39" xfId="1084" applyNumberFormat="1" applyFont="1" applyFill="1" applyBorder="1" applyAlignment="1">
      <alignment horizontal="right" vertical="center"/>
      <protection/>
    </xf>
    <xf numFmtId="0" fontId="2" fillId="0" borderId="23" xfId="1084" applyNumberFormat="1" applyFont="1" applyFill="1" applyBorder="1" applyAlignment="1">
      <alignment horizontal="center" vertical="center" wrapText="1"/>
      <protection/>
    </xf>
    <xf numFmtId="0" fontId="5" fillId="0" borderId="23" xfId="1084" applyNumberFormat="1" applyFont="1" applyFill="1" applyBorder="1" applyAlignment="1">
      <alignment horizontal="center" vertical="center" wrapText="1"/>
      <protection/>
    </xf>
    <xf numFmtId="0" fontId="2" fillId="0" borderId="16" xfId="1084" applyNumberFormat="1" applyFont="1" applyFill="1" applyBorder="1" applyAlignment="1">
      <alignment horizontal="center" vertical="center" wrapText="1"/>
      <protection/>
    </xf>
    <xf numFmtId="0" fontId="5" fillId="0" borderId="0" xfId="1115" applyNumberFormat="1" applyFont="1" applyFill="1" applyBorder="1" applyAlignment="1">
      <alignment horizontal="left" vertical="center" indent="2"/>
      <protection/>
    </xf>
    <xf numFmtId="186" fontId="2" fillId="0" borderId="17" xfId="1084" applyNumberFormat="1" applyFont="1" applyFill="1" applyBorder="1" applyAlignment="1">
      <alignment horizontal="right" vertical="center"/>
      <protection/>
    </xf>
    <xf numFmtId="0" fontId="5" fillId="0" borderId="33" xfId="1084" applyNumberFormat="1" applyFont="1" applyFill="1" applyBorder="1" applyAlignment="1">
      <alignment horizontal="left" vertical="center" indent="1"/>
      <protection/>
    </xf>
    <xf numFmtId="0" fontId="1" fillId="0" borderId="0" xfId="213" applyNumberFormat="1" applyFont="1" applyFill="1" applyAlignment="1">
      <alignment vertical="center"/>
      <protection/>
    </xf>
    <xf numFmtId="0" fontId="5" fillId="0" borderId="0" xfId="213" applyFont="1" applyFill="1" applyAlignment="1">
      <alignment vertical="center"/>
      <protection/>
    </xf>
    <xf numFmtId="0" fontId="5" fillId="0" borderId="0" xfId="213" applyFont="1" applyFill="1" applyAlignment="1">
      <alignment vertical="center" wrapText="1"/>
      <protection/>
    </xf>
    <xf numFmtId="0" fontId="10" fillId="0" borderId="0" xfId="213" applyFont="1" applyAlignment="1">
      <alignment vertical="center"/>
      <protection/>
    </xf>
    <xf numFmtId="0" fontId="10" fillId="0" borderId="0" xfId="213" applyFont="1" applyFill="1" applyAlignment="1">
      <alignment vertical="center"/>
      <protection/>
    </xf>
    <xf numFmtId="0" fontId="10" fillId="0" borderId="0" xfId="211" applyFont="1" applyFill="1" applyAlignment="1">
      <alignment vertical="center"/>
      <protection/>
    </xf>
    <xf numFmtId="0" fontId="0" fillId="0" borderId="0" xfId="213" applyFill="1">
      <alignment/>
      <protection/>
    </xf>
    <xf numFmtId="0" fontId="4" fillId="0" borderId="0" xfId="213" applyNumberFormat="1" applyFont="1" applyFill="1" applyAlignment="1">
      <alignment horizontal="center" vertical="center"/>
      <protection/>
    </xf>
    <xf numFmtId="0" fontId="5" fillId="0" borderId="0" xfId="213" applyFont="1" applyFill="1" applyBorder="1" applyAlignment="1">
      <alignment vertical="center"/>
      <protection/>
    </xf>
    <xf numFmtId="178" fontId="5" fillId="0" borderId="10" xfId="1481" applyNumberFormat="1" applyFont="1" applyFill="1" applyBorder="1" applyAlignment="1">
      <alignment horizontal="right" vertical="center"/>
      <protection/>
    </xf>
    <xf numFmtId="0" fontId="5" fillId="0" borderId="21" xfId="213" applyFont="1" applyFill="1" applyBorder="1" applyAlignment="1">
      <alignment horizontal="center" vertical="center" wrapText="1"/>
      <protection/>
    </xf>
    <xf numFmtId="49" fontId="5" fillId="0" borderId="12" xfId="1481" applyNumberFormat="1" applyFont="1" applyFill="1" applyBorder="1" applyAlignment="1">
      <alignment horizontal="center" vertical="center" wrapText="1"/>
      <protection/>
    </xf>
    <xf numFmtId="49" fontId="5" fillId="0" borderId="20" xfId="1481" applyNumberFormat="1" applyFont="1" applyFill="1" applyBorder="1" applyAlignment="1">
      <alignment horizontal="center" vertical="center" wrapText="1"/>
      <protection/>
    </xf>
    <xf numFmtId="0" fontId="5" fillId="0" borderId="0" xfId="213" applyFont="1" applyFill="1" applyBorder="1" applyAlignment="1">
      <alignment horizontal="center" vertical="center" wrapText="1"/>
      <protection/>
    </xf>
    <xf numFmtId="190" fontId="2" fillId="0" borderId="16" xfId="974" applyNumberFormat="1" applyFont="1" applyFill="1" applyBorder="1" applyAlignment="1">
      <alignment vertical="center"/>
      <protection/>
    </xf>
    <xf numFmtId="183" fontId="2" fillId="0" borderId="16" xfId="973" applyNumberFormat="1" applyFont="1" applyFill="1" applyBorder="1" applyAlignment="1">
      <alignment vertical="center"/>
      <protection/>
    </xf>
    <xf numFmtId="49" fontId="2" fillId="0" borderId="0" xfId="1481" applyNumberFormat="1" applyFont="1" applyFill="1" applyBorder="1" applyAlignment="1">
      <alignment horizontal="center" vertical="center" wrapText="1"/>
      <protection/>
    </xf>
    <xf numFmtId="0" fontId="5" fillId="0" borderId="0" xfId="213" applyFont="1" applyFill="1" applyBorder="1" applyAlignment="1">
      <alignment horizontal="left" vertical="center" wrapText="1"/>
      <protection/>
    </xf>
    <xf numFmtId="0" fontId="5" fillId="0" borderId="0" xfId="213" applyFont="1" applyFill="1" applyBorder="1" applyAlignment="1">
      <alignment horizontal="left" vertical="center" wrapText="1" indent="1"/>
      <protection/>
    </xf>
    <xf numFmtId="179" fontId="5" fillId="0" borderId="33" xfId="1481" applyNumberFormat="1" applyFont="1" applyFill="1" applyBorder="1" applyAlignment="1" applyProtection="1">
      <alignment horizontal="left" vertical="center" wrapText="1" indent="1"/>
      <protection locked="0"/>
    </xf>
    <xf numFmtId="183" fontId="2" fillId="0" borderId="0" xfId="974" applyNumberFormat="1" applyFont="1" applyFill="1" applyBorder="1" applyAlignment="1">
      <alignment vertical="center"/>
      <protection/>
    </xf>
    <xf numFmtId="3" fontId="5" fillId="0" borderId="33" xfId="974" applyNumberFormat="1" applyFont="1" applyFill="1" applyBorder="1" applyAlignment="1" applyProtection="1">
      <alignment horizontal="left" vertical="center"/>
      <protection/>
    </xf>
    <xf numFmtId="3" fontId="5" fillId="0" borderId="33" xfId="974" applyNumberFormat="1" applyFont="1" applyFill="1" applyBorder="1" applyAlignment="1" applyProtection="1">
      <alignment horizontal="left" vertical="center" indent="1"/>
      <protection/>
    </xf>
    <xf numFmtId="180" fontId="2" fillId="0" borderId="0" xfId="974" applyNumberFormat="1" applyFont="1" applyFill="1" applyBorder="1" applyAlignment="1">
      <alignment vertical="center"/>
      <protection/>
    </xf>
    <xf numFmtId="0" fontId="5" fillId="0" borderId="33" xfId="974" applyFont="1" applyBorder="1" applyAlignment="1">
      <alignment horizontal="left" vertical="center"/>
      <protection/>
    </xf>
    <xf numFmtId="0" fontId="5" fillId="0" borderId="33" xfId="974" applyFont="1" applyBorder="1" applyAlignment="1">
      <alignment horizontal="left" vertical="center" indent="1"/>
      <protection/>
    </xf>
    <xf numFmtId="0" fontId="5" fillId="0" borderId="33" xfId="973" applyFont="1" applyBorder="1" applyAlignment="1">
      <alignment horizontal="left" vertical="center"/>
      <protection/>
    </xf>
    <xf numFmtId="190" fontId="2" fillId="0" borderId="16" xfId="973" applyNumberFormat="1" applyFont="1" applyFill="1" applyBorder="1" applyAlignment="1">
      <alignment vertical="center"/>
      <protection/>
    </xf>
    <xf numFmtId="0" fontId="5" fillId="0" borderId="33" xfId="973" applyFont="1" applyBorder="1" applyAlignment="1">
      <alignment horizontal="left" vertical="center" indent="1"/>
      <protection/>
    </xf>
    <xf numFmtId="0" fontId="5" fillId="0" borderId="0" xfId="974" applyFont="1" applyBorder="1" applyAlignment="1">
      <alignment horizontal="left" vertical="center" indent="1"/>
      <protection/>
    </xf>
    <xf numFmtId="3" fontId="5" fillId="0" borderId="10" xfId="974" applyNumberFormat="1" applyFont="1" applyFill="1" applyBorder="1" applyAlignment="1" applyProtection="1">
      <alignment horizontal="left" vertical="center"/>
      <protection/>
    </xf>
    <xf numFmtId="0" fontId="10" fillId="0" borderId="24" xfId="213" applyFont="1" applyFill="1" applyBorder="1" applyAlignment="1">
      <alignment vertical="center"/>
      <protection/>
    </xf>
    <xf numFmtId="0" fontId="10" fillId="0" borderId="10" xfId="213" applyFont="1" applyFill="1" applyBorder="1" applyAlignment="1">
      <alignment vertical="center"/>
      <protection/>
    </xf>
    <xf numFmtId="0" fontId="18" fillId="0" borderId="0" xfId="213" applyFont="1" applyFill="1">
      <alignment/>
      <protection/>
    </xf>
    <xf numFmtId="0" fontId="1" fillId="0" borderId="0" xfId="1113" applyNumberFormat="1" applyFont="1" applyFill="1" applyAlignment="1">
      <alignment vertical="center"/>
      <protection/>
    </xf>
    <xf numFmtId="0" fontId="5" fillId="0" borderId="0" xfId="1113" applyFont="1" applyFill="1" applyAlignment="1">
      <alignment vertical="center"/>
      <protection/>
    </xf>
    <xf numFmtId="0" fontId="5" fillId="0" borderId="0" xfId="1113" applyFont="1" applyFill="1" applyAlignment="1">
      <alignment vertical="center" wrapText="1"/>
      <protection/>
    </xf>
    <xf numFmtId="0" fontId="10" fillId="0" borderId="0" xfId="1113" applyFont="1" applyFill="1" applyAlignment="1">
      <alignment vertical="center"/>
      <protection/>
    </xf>
    <xf numFmtId="0" fontId="0" fillId="0" borderId="0" xfId="208" applyFill="1">
      <alignment/>
      <protection/>
    </xf>
    <xf numFmtId="0" fontId="0" fillId="0" borderId="0" xfId="1113" applyFill="1">
      <alignment/>
      <protection/>
    </xf>
    <xf numFmtId="183" fontId="0" fillId="0" borderId="0" xfId="1113" applyNumberFormat="1" applyFill="1">
      <alignment/>
      <protection/>
    </xf>
    <xf numFmtId="0" fontId="4" fillId="0" borderId="0" xfId="1113" applyNumberFormat="1" applyFont="1" applyFill="1" applyAlignment="1">
      <alignment horizontal="center" vertical="center"/>
      <protection/>
    </xf>
    <xf numFmtId="0" fontId="5" fillId="0" borderId="0" xfId="1113" applyFont="1" applyFill="1" applyBorder="1" applyAlignment="1">
      <alignment vertical="center"/>
      <protection/>
    </xf>
    <xf numFmtId="183" fontId="5" fillId="0" borderId="0" xfId="1113" applyNumberFormat="1" applyFont="1" applyFill="1" applyBorder="1" applyAlignment="1">
      <alignment vertical="center"/>
      <protection/>
    </xf>
    <xf numFmtId="0" fontId="5" fillId="0" borderId="21" xfId="1113" applyFont="1" applyFill="1" applyBorder="1" applyAlignment="1">
      <alignment horizontal="center" vertical="center" wrapText="1"/>
      <protection/>
    </xf>
    <xf numFmtId="183" fontId="5" fillId="0" borderId="12" xfId="1481" applyNumberFormat="1" applyFont="1" applyFill="1" applyBorder="1" applyAlignment="1">
      <alignment horizontal="center" vertical="center" wrapText="1"/>
      <protection/>
    </xf>
    <xf numFmtId="0" fontId="5" fillId="0" borderId="0" xfId="1113" applyFont="1" applyFill="1" applyBorder="1" applyAlignment="1">
      <alignment horizontal="center" vertical="center" wrapText="1"/>
      <protection/>
    </xf>
    <xf numFmtId="190" fontId="2" fillId="0" borderId="16" xfId="972" applyNumberFormat="1" applyFont="1" applyFill="1" applyBorder="1" applyAlignment="1">
      <alignment vertical="center"/>
      <protection/>
    </xf>
    <xf numFmtId="183" fontId="2" fillId="0" borderId="16" xfId="139" applyNumberFormat="1" applyFont="1" applyFill="1" applyBorder="1" applyAlignment="1">
      <alignment vertical="center"/>
      <protection/>
    </xf>
    <xf numFmtId="0" fontId="5" fillId="0" borderId="0" xfId="1113" applyFont="1" applyFill="1" applyBorder="1" applyAlignment="1">
      <alignment horizontal="left" vertical="center" wrapText="1"/>
      <protection/>
    </xf>
    <xf numFmtId="0" fontId="5" fillId="0" borderId="0" xfId="1113" applyFont="1" applyFill="1" applyBorder="1" applyAlignment="1">
      <alignment horizontal="left" vertical="center" wrapText="1" indent="1"/>
      <protection/>
    </xf>
    <xf numFmtId="0" fontId="5" fillId="0" borderId="0" xfId="1113" applyFont="1" applyFill="1" applyBorder="1" applyAlignment="1">
      <alignment horizontal="left" vertical="center" wrapText="1" indent="2"/>
      <protection/>
    </xf>
    <xf numFmtId="0" fontId="5" fillId="0" borderId="0" xfId="1113" applyNumberFormat="1" applyFont="1" applyFill="1" applyBorder="1" applyAlignment="1">
      <alignment horizontal="left" vertical="center" wrapText="1" indent="1"/>
      <protection/>
    </xf>
    <xf numFmtId="0" fontId="5" fillId="0" borderId="33" xfId="139" applyFont="1" applyFill="1" applyBorder="1" applyAlignment="1">
      <alignment horizontal="left" vertical="center"/>
      <protection/>
    </xf>
    <xf numFmtId="0" fontId="5" fillId="0" borderId="33" xfId="139" applyFont="1" applyFill="1" applyBorder="1" applyAlignment="1">
      <alignment horizontal="left" vertical="center" indent="1"/>
      <protection/>
    </xf>
    <xf numFmtId="183" fontId="2" fillId="0" borderId="0" xfId="139" applyNumberFormat="1" applyFont="1" applyFill="1" applyBorder="1" applyAlignment="1">
      <alignment vertical="center"/>
      <protection/>
    </xf>
    <xf numFmtId="0" fontId="5" fillId="0" borderId="33" xfId="139" applyFont="1" applyFill="1" applyBorder="1" applyAlignment="1">
      <alignment horizontal="left" vertical="center" indent="2"/>
      <protection/>
    </xf>
    <xf numFmtId="0" fontId="5" fillId="0" borderId="33" xfId="139" applyFont="1" applyFill="1" applyBorder="1" applyAlignment="1">
      <alignment vertical="center"/>
      <protection/>
    </xf>
    <xf numFmtId="0" fontId="5" fillId="0" borderId="33" xfId="139" applyNumberFormat="1" applyFont="1" applyFill="1" applyBorder="1" applyAlignment="1">
      <alignment horizontal="left" vertical="center" indent="1"/>
      <protection/>
    </xf>
    <xf numFmtId="0" fontId="5" fillId="0" borderId="33" xfId="972" applyFont="1" applyFill="1" applyBorder="1" applyAlignment="1">
      <alignment horizontal="left" vertical="center"/>
      <protection/>
    </xf>
    <xf numFmtId="183" fontId="2" fillId="0" borderId="0" xfId="972" applyNumberFormat="1" applyFont="1" applyFill="1" applyBorder="1" applyAlignment="1">
      <alignment vertical="center"/>
      <protection/>
    </xf>
    <xf numFmtId="0" fontId="5" fillId="0" borderId="33" xfId="972" applyNumberFormat="1" applyFont="1" applyFill="1" applyBorder="1" applyAlignment="1">
      <alignment horizontal="left" vertical="center" wrapText="1" indent="1"/>
      <protection/>
    </xf>
    <xf numFmtId="180" fontId="2" fillId="0" borderId="0" xfId="139" applyNumberFormat="1" applyFont="1" applyFill="1" applyBorder="1" applyAlignment="1">
      <alignment vertical="center"/>
      <protection/>
    </xf>
    <xf numFmtId="190" fontId="2" fillId="0" borderId="16" xfId="139" applyNumberFormat="1" applyFont="1" applyFill="1" applyBorder="1" applyAlignment="1">
      <alignment vertical="center"/>
      <protection/>
    </xf>
    <xf numFmtId="0" fontId="5" fillId="0" borderId="18" xfId="139" applyFont="1" applyFill="1" applyBorder="1" applyAlignment="1">
      <alignment horizontal="left" vertical="center" indent="1"/>
      <protection/>
    </xf>
    <xf numFmtId="190" fontId="2" fillId="0" borderId="24" xfId="139" applyNumberFormat="1" applyFont="1" applyFill="1" applyBorder="1" applyAlignment="1">
      <alignment vertical="center"/>
      <protection/>
    </xf>
    <xf numFmtId="183" fontId="2" fillId="0" borderId="24" xfId="139" applyNumberFormat="1" applyFont="1" applyFill="1" applyBorder="1" applyAlignment="1">
      <alignment vertical="center"/>
      <protection/>
    </xf>
    <xf numFmtId="183" fontId="2" fillId="0" borderId="10" xfId="139" applyNumberFormat="1" applyFont="1" applyFill="1" applyBorder="1" applyAlignment="1">
      <alignment vertical="center"/>
      <protection/>
    </xf>
    <xf numFmtId="0" fontId="5" fillId="0" borderId="0" xfId="139" applyFont="1" applyFill="1" applyBorder="1" applyAlignment="1">
      <alignment horizontal="left" vertical="center" indent="2"/>
      <protection/>
    </xf>
    <xf numFmtId="190" fontId="2" fillId="0" borderId="17" xfId="972" applyNumberFormat="1" applyFont="1" applyFill="1" applyBorder="1" applyAlignment="1">
      <alignment vertical="center"/>
      <protection/>
    </xf>
    <xf numFmtId="0" fontId="10" fillId="0" borderId="0" xfId="1113" applyFont="1" applyFill="1" applyBorder="1" applyAlignment="1">
      <alignment vertical="center"/>
      <protection/>
    </xf>
    <xf numFmtId="0" fontId="5" fillId="0" borderId="33" xfId="139" applyNumberFormat="1" applyFont="1" applyFill="1" applyBorder="1" applyAlignment="1">
      <alignment horizontal="left" vertical="center" wrapText="1" indent="1"/>
      <protection/>
    </xf>
    <xf numFmtId="0" fontId="5" fillId="0" borderId="0" xfId="139" applyFont="1" applyFill="1" applyBorder="1" applyAlignment="1">
      <alignment horizontal="left" vertical="center"/>
      <protection/>
    </xf>
    <xf numFmtId="0" fontId="0" fillId="0" borderId="17" xfId="208" applyFill="1" applyBorder="1">
      <alignment/>
      <protection/>
    </xf>
    <xf numFmtId="190" fontId="2" fillId="0" borderId="17" xfId="139" applyNumberFormat="1" applyFont="1" applyFill="1" applyBorder="1" applyAlignment="1">
      <alignment vertical="center"/>
      <protection/>
    </xf>
    <xf numFmtId="0" fontId="5" fillId="0" borderId="18" xfId="139" applyFont="1" applyFill="1" applyBorder="1" applyAlignment="1">
      <alignment horizontal="left" vertical="center"/>
      <protection/>
    </xf>
    <xf numFmtId="0" fontId="0" fillId="0" borderId="15" xfId="208" applyFill="1" applyBorder="1">
      <alignment/>
      <protection/>
    </xf>
    <xf numFmtId="181" fontId="2" fillId="0" borderId="16" xfId="139" applyNumberFormat="1" applyFont="1" applyFill="1" applyBorder="1" applyAlignment="1">
      <alignment vertical="center"/>
      <protection/>
    </xf>
    <xf numFmtId="181" fontId="2" fillId="0" borderId="17" xfId="139" applyNumberFormat="1" applyFont="1" applyFill="1" applyBorder="1" applyAlignment="1">
      <alignment vertical="center"/>
      <protection/>
    </xf>
    <xf numFmtId="0" fontId="0" fillId="0" borderId="17" xfId="208" applyNumberFormat="1" applyFill="1" applyBorder="1">
      <alignment/>
      <protection/>
    </xf>
    <xf numFmtId="179" fontId="5" fillId="0" borderId="33" xfId="1481" applyNumberFormat="1" applyFont="1" applyFill="1" applyBorder="1" applyAlignment="1" applyProtection="1">
      <alignment horizontal="center" vertical="center"/>
      <protection locked="0"/>
    </xf>
    <xf numFmtId="190" fontId="0" fillId="0" borderId="17" xfId="1113" applyNumberFormat="1" applyFill="1" applyBorder="1">
      <alignment/>
      <protection/>
    </xf>
    <xf numFmtId="183" fontId="0" fillId="0" borderId="33" xfId="1113" applyNumberFormat="1" applyFill="1" applyBorder="1">
      <alignment/>
      <protection/>
    </xf>
    <xf numFmtId="0" fontId="0" fillId="0" borderId="17" xfId="1113" applyNumberFormat="1" applyFill="1" applyBorder="1">
      <alignment/>
      <protection/>
    </xf>
    <xf numFmtId="0" fontId="0" fillId="0" borderId="33" xfId="1113" applyFill="1" applyBorder="1">
      <alignment/>
      <protection/>
    </xf>
    <xf numFmtId="190" fontId="0" fillId="0" borderId="16" xfId="1113" applyNumberFormat="1" applyFill="1" applyBorder="1">
      <alignment/>
      <protection/>
    </xf>
    <xf numFmtId="183" fontId="0" fillId="0" borderId="16" xfId="1113" applyNumberFormat="1" applyFill="1" applyBorder="1">
      <alignment/>
      <protection/>
    </xf>
    <xf numFmtId="0" fontId="0" fillId="0" borderId="33" xfId="1113" applyNumberFormat="1" applyFill="1" applyBorder="1">
      <alignment/>
      <protection/>
    </xf>
    <xf numFmtId="0" fontId="0" fillId="0" borderId="18" xfId="1113" applyNumberFormat="1" applyFill="1" applyBorder="1">
      <alignment/>
      <protection/>
    </xf>
    <xf numFmtId="190" fontId="0" fillId="0" borderId="24" xfId="1113" applyNumberFormat="1" applyFill="1" applyBorder="1">
      <alignment/>
      <protection/>
    </xf>
    <xf numFmtId="183" fontId="0" fillId="0" borderId="24" xfId="1113" applyNumberFormat="1" applyFill="1" applyBorder="1">
      <alignment/>
      <protection/>
    </xf>
    <xf numFmtId="0" fontId="0" fillId="0" borderId="15" xfId="1113" applyNumberFormat="1" applyFill="1" applyBorder="1">
      <alignment/>
      <protection/>
    </xf>
    <xf numFmtId="0" fontId="1" fillId="0" borderId="0" xfId="597" applyNumberFormat="1" applyFont="1" applyAlignment="1">
      <alignment vertical="center"/>
      <protection/>
    </xf>
    <xf numFmtId="0" fontId="2" fillId="0" borderId="0" xfId="597" applyFont="1" applyAlignment="1">
      <alignment vertical="center"/>
      <protection/>
    </xf>
    <xf numFmtId="0" fontId="2" fillId="0" borderId="0" xfId="597" applyFont="1" applyAlignment="1">
      <alignment vertical="center" wrapText="1"/>
      <protection/>
    </xf>
    <xf numFmtId="0" fontId="5" fillId="0" borderId="0" xfId="208" applyFont="1" applyFill="1" applyAlignment="1">
      <alignment vertical="center" wrapText="1"/>
      <protection/>
    </xf>
    <xf numFmtId="0" fontId="2" fillId="0" borderId="0" xfId="597" applyFont="1">
      <alignment/>
      <protection/>
    </xf>
    <xf numFmtId="0" fontId="0" fillId="0" borderId="0" xfId="597" applyFont="1" applyAlignment="1">
      <alignment horizontal="center"/>
      <protection/>
    </xf>
    <xf numFmtId="0" fontId="0" fillId="0" borderId="0" xfId="597" applyFont="1" applyAlignment="1">
      <alignment horizontal="right"/>
      <protection/>
    </xf>
    <xf numFmtId="183" fontId="0" fillId="0" borderId="0" xfId="597" applyNumberFormat="1" applyFont="1">
      <alignment/>
      <protection/>
    </xf>
    <xf numFmtId="183" fontId="0" fillId="0" borderId="0" xfId="597" applyNumberFormat="1" applyFont="1" applyAlignment="1">
      <alignment horizontal="center" vertical="center"/>
      <protection/>
    </xf>
    <xf numFmtId="0" fontId="0" fillId="0" borderId="0" xfId="597" applyFont="1">
      <alignment/>
      <protection/>
    </xf>
    <xf numFmtId="0" fontId="4" fillId="0" borderId="0" xfId="1112" applyNumberFormat="1" applyFont="1" applyFill="1" applyAlignment="1">
      <alignment horizontal="center" vertical="center"/>
      <protection/>
    </xf>
    <xf numFmtId="0" fontId="2" fillId="0" borderId="0" xfId="597" applyFont="1" applyFill="1" applyBorder="1" applyAlignment="1">
      <alignment horizontal="left" vertical="center"/>
      <protection/>
    </xf>
    <xf numFmtId="0" fontId="2" fillId="0" borderId="0" xfId="597" applyFont="1" applyFill="1" applyBorder="1" applyAlignment="1">
      <alignment horizontal="right" vertical="center" wrapText="1"/>
      <protection/>
    </xf>
    <xf numFmtId="178" fontId="2" fillId="0" borderId="10" xfId="118" applyNumberFormat="1" applyFont="1" applyFill="1" applyBorder="1" applyAlignment="1">
      <alignment horizontal="right" vertical="center"/>
      <protection/>
    </xf>
    <xf numFmtId="0" fontId="2" fillId="0" borderId="12" xfId="1112" applyFont="1" applyFill="1" applyBorder="1" applyAlignment="1">
      <alignment horizontal="center" vertical="center" wrapText="1"/>
      <protection/>
    </xf>
    <xf numFmtId="183" fontId="2" fillId="0" borderId="13" xfId="1112" applyNumberFormat="1" applyFont="1" applyFill="1" applyBorder="1" applyAlignment="1">
      <alignment horizontal="center" vertical="center" wrapText="1"/>
      <protection/>
    </xf>
    <xf numFmtId="178" fontId="5" fillId="0" borderId="13" xfId="597" applyNumberFormat="1" applyFont="1" applyFill="1" applyBorder="1" applyAlignment="1">
      <alignment horizontal="center" vertical="center" wrapText="1"/>
      <protection/>
    </xf>
    <xf numFmtId="0" fontId="5" fillId="0" borderId="24" xfId="1112" applyFont="1" applyFill="1" applyBorder="1" applyAlignment="1">
      <alignment horizontal="center" vertical="center" wrapText="1"/>
      <protection/>
    </xf>
    <xf numFmtId="183" fontId="5" fillId="0" borderId="24" xfId="1112" applyNumberFormat="1" applyFont="1" applyFill="1" applyBorder="1" applyAlignment="1">
      <alignment horizontal="center" vertical="center" wrapText="1"/>
      <protection/>
    </xf>
    <xf numFmtId="183" fontId="2" fillId="0" borderId="15" xfId="1112" applyNumberFormat="1" applyFont="1" applyFill="1" applyBorder="1" applyAlignment="1">
      <alignment horizontal="center" vertical="center" wrapText="1"/>
      <protection/>
    </xf>
    <xf numFmtId="178" fontId="2" fillId="0" borderId="15" xfId="597" applyNumberFormat="1" applyFont="1" applyFill="1" applyBorder="1" applyAlignment="1">
      <alignment horizontal="center" vertical="center" wrapText="1"/>
      <protection/>
    </xf>
    <xf numFmtId="0" fontId="5" fillId="0" borderId="33" xfId="597" applyNumberFormat="1" applyFont="1" applyFill="1" applyBorder="1" applyAlignment="1">
      <alignment horizontal="left" vertical="center"/>
      <protection/>
    </xf>
    <xf numFmtId="180" fontId="2" fillId="0" borderId="16" xfId="597" applyNumberFormat="1" applyFont="1" applyFill="1" applyBorder="1" applyAlignment="1">
      <alignment horizontal="right" vertical="center"/>
      <protection/>
    </xf>
    <xf numFmtId="183" fontId="2" fillId="0" borderId="16" xfId="597" applyNumberFormat="1" applyFont="1" applyFill="1" applyBorder="1" applyAlignment="1">
      <alignment horizontal="right" vertical="center"/>
      <protection/>
    </xf>
    <xf numFmtId="0" fontId="19" fillId="0" borderId="17" xfId="1112" applyFont="1" applyFill="1" applyBorder="1" applyAlignment="1">
      <alignment horizontal="left" vertical="center"/>
      <protection/>
    </xf>
    <xf numFmtId="0" fontId="5" fillId="0" borderId="0" xfId="208" applyFont="1" applyFill="1" applyAlignment="1">
      <alignment horizontal="left" vertical="center" wrapText="1" indent="1"/>
      <protection/>
    </xf>
    <xf numFmtId="180" fontId="2" fillId="0" borderId="17" xfId="972" applyNumberFormat="1" applyFont="1" applyFill="1" applyBorder="1" applyAlignment="1">
      <alignment vertical="center"/>
      <protection/>
    </xf>
    <xf numFmtId="0" fontId="2" fillId="0" borderId="0" xfId="597" applyFont="1" applyAlignment="1">
      <alignment horizontal="left" vertical="center" indent="1"/>
      <protection/>
    </xf>
    <xf numFmtId="0" fontId="20" fillId="0" borderId="17" xfId="1112" applyFont="1" applyFill="1" applyBorder="1" applyAlignment="1">
      <alignment horizontal="left" vertical="center"/>
      <protection/>
    </xf>
    <xf numFmtId="0" fontId="5" fillId="0" borderId="0" xfId="597" applyFont="1" applyAlignment="1">
      <alignment horizontal="left" vertical="center" indent="1"/>
      <protection/>
    </xf>
    <xf numFmtId="0" fontId="20" fillId="0" borderId="17" xfId="597" applyFont="1" applyFill="1" applyBorder="1" applyAlignment="1">
      <alignment vertical="center"/>
      <protection/>
    </xf>
    <xf numFmtId="186" fontId="2" fillId="0" borderId="16" xfId="597" applyNumberFormat="1" applyFont="1" applyFill="1" applyBorder="1" applyAlignment="1">
      <alignment horizontal="right" vertical="center"/>
      <protection/>
    </xf>
    <xf numFmtId="179" fontId="5" fillId="0" borderId="33" xfId="1481" applyNumberFormat="1" applyFont="1" applyFill="1" applyBorder="1" applyAlignment="1" applyProtection="1">
      <alignment horizontal="left" vertical="center" wrapText="1"/>
      <protection locked="0"/>
    </xf>
    <xf numFmtId="1" fontId="5" fillId="0" borderId="33" xfId="1113" applyNumberFormat="1" applyFont="1" applyFill="1" applyBorder="1" applyAlignment="1" applyProtection="1">
      <alignment horizontal="left" vertical="center" indent="1"/>
      <protection locked="0"/>
    </xf>
    <xf numFmtId="0" fontId="5" fillId="0" borderId="18" xfId="597" applyNumberFormat="1" applyFont="1" applyFill="1" applyBorder="1" applyAlignment="1">
      <alignment horizontal="center" vertical="center"/>
      <protection/>
    </xf>
    <xf numFmtId="180" fontId="2" fillId="0" borderId="24" xfId="597" applyNumberFormat="1" applyFont="1" applyFill="1" applyBorder="1" applyAlignment="1">
      <alignment horizontal="right" vertical="center"/>
      <protection/>
    </xf>
    <xf numFmtId="183" fontId="2" fillId="0" borderId="24" xfId="597" applyNumberFormat="1" applyFont="1" applyFill="1" applyBorder="1" applyAlignment="1">
      <alignment horizontal="right" vertical="center"/>
      <protection/>
    </xf>
    <xf numFmtId="0" fontId="20" fillId="0" borderId="15" xfId="597" applyFont="1" applyFill="1" applyBorder="1" applyAlignment="1">
      <alignment vertical="center"/>
      <protection/>
    </xf>
    <xf numFmtId="0" fontId="2" fillId="0" borderId="0" xfId="597" applyFont="1" applyAlignment="1">
      <alignment horizontal="center"/>
      <protection/>
    </xf>
    <xf numFmtId="0" fontId="2" fillId="0" borderId="0" xfId="597" applyFont="1" applyAlignment="1">
      <alignment horizontal="right"/>
      <protection/>
    </xf>
    <xf numFmtId="183" fontId="2" fillId="0" borderId="0" xfId="597" applyNumberFormat="1" applyFont="1">
      <alignment/>
      <protection/>
    </xf>
    <xf numFmtId="183" fontId="2" fillId="0" borderId="0" xfId="597" applyNumberFormat="1" applyFont="1" applyAlignment="1">
      <alignment horizontal="center" vertical="center"/>
      <protection/>
    </xf>
    <xf numFmtId="0" fontId="2" fillId="0" borderId="0" xfId="597" applyFont="1" applyFill="1" applyAlignment="1">
      <alignment horizontal="right"/>
      <protection/>
    </xf>
    <xf numFmtId="0" fontId="2" fillId="0" borderId="0" xfId="1112" applyFont="1" applyAlignment="1">
      <alignment horizontal="center" vertical="center"/>
      <protection/>
    </xf>
    <xf numFmtId="0" fontId="2" fillId="0" borderId="0" xfId="597" applyFont="1" applyFill="1" applyAlignment="1">
      <alignment vertical="center"/>
      <protection/>
    </xf>
    <xf numFmtId="0" fontId="10" fillId="0" borderId="0" xfId="1114" applyFont="1" applyFill="1" applyAlignment="1">
      <alignment vertical="center"/>
      <protection/>
    </xf>
    <xf numFmtId="0" fontId="10" fillId="0" borderId="0" xfId="597" applyFont="1" applyAlignment="1">
      <alignment vertical="center"/>
      <protection/>
    </xf>
    <xf numFmtId="178" fontId="0" fillId="0" borderId="0" xfId="597" applyNumberFormat="1" applyFont="1">
      <alignment/>
      <protection/>
    </xf>
    <xf numFmtId="0" fontId="4" fillId="0" borderId="0" xfId="1112" applyNumberFormat="1" applyFont="1" applyAlignment="1">
      <alignment horizontal="center" vertical="center"/>
      <protection/>
    </xf>
    <xf numFmtId="0" fontId="2" fillId="0" borderId="0" xfId="597" applyFont="1" applyBorder="1" applyAlignment="1">
      <alignment horizontal="left" vertical="center"/>
      <protection/>
    </xf>
    <xf numFmtId="0" fontId="2" fillId="0" borderId="0" xfId="597" applyFont="1" applyBorder="1" applyAlignment="1">
      <alignment horizontal="right" vertical="center"/>
      <protection/>
    </xf>
    <xf numFmtId="0" fontId="2" fillId="0" borderId="0" xfId="597" applyFont="1" applyFill="1" applyBorder="1" applyAlignment="1">
      <alignment horizontal="left" vertical="center" wrapText="1"/>
      <protection/>
    </xf>
    <xf numFmtId="183" fontId="2" fillId="0" borderId="0" xfId="597" applyNumberFormat="1" applyFont="1" applyFill="1" applyBorder="1" applyAlignment="1">
      <alignment horizontal="left" vertical="center" wrapText="1"/>
      <protection/>
    </xf>
    <xf numFmtId="183" fontId="2" fillId="0" borderId="13" xfId="1112" applyNumberFormat="1" applyFont="1" applyBorder="1" applyAlignment="1">
      <alignment horizontal="center" vertical="center" wrapText="1"/>
      <protection/>
    </xf>
    <xf numFmtId="178" fontId="5" fillId="0" borderId="13" xfId="597" applyNumberFormat="1" applyFont="1" applyBorder="1" applyAlignment="1">
      <alignment horizontal="center" vertical="center" wrapText="1"/>
      <protection/>
    </xf>
    <xf numFmtId="183" fontId="2" fillId="0" borderId="15" xfId="1112" applyNumberFormat="1" applyFont="1" applyBorder="1" applyAlignment="1">
      <alignment horizontal="center" vertical="center" wrapText="1"/>
      <protection/>
    </xf>
    <xf numFmtId="178" fontId="2" fillId="0" borderId="15" xfId="597" applyNumberFormat="1" applyFont="1" applyBorder="1" applyAlignment="1">
      <alignment horizontal="center" vertical="center" wrapText="1"/>
      <protection/>
    </xf>
    <xf numFmtId="178" fontId="5" fillId="0" borderId="33" xfId="139" applyNumberFormat="1" applyFont="1" applyBorder="1" applyAlignment="1">
      <alignment horizontal="left" vertical="center" wrapText="1"/>
      <protection/>
    </xf>
    <xf numFmtId="180" fontId="2" fillId="0" borderId="16" xfId="597" applyNumberFormat="1" applyFont="1" applyFill="1" applyBorder="1" applyAlignment="1">
      <alignment vertical="center"/>
      <protection/>
    </xf>
    <xf numFmtId="183" fontId="2" fillId="0" borderId="16" xfId="118" applyNumberFormat="1" applyFont="1" applyFill="1" applyBorder="1" applyAlignment="1">
      <alignment vertical="center"/>
      <protection/>
    </xf>
    <xf numFmtId="183" fontId="2" fillId="0" borderId="17" xfId="118" applyNumberFormat="1" applyFont="1" applyFill="1" applyBorder="1" applyAlignment="1">
      <alignment horizontal="right" vertical="center"/>
      <protection/>
    </xf>
    <xf numFmtId="1" fontId="5" fillId="0" borderId="33" xfId="139" applyNumberFormat="1" applyFont="1" applyFill="1" applyBorder="1" applyAlignment="1">
      <alignment horizontal="left" vertical="center" indent="1"/>
      <protection/>
    </xf>
    <xf numFmtId="181" fontId="2" fillId="0" borderId="16" xfId="972" applyNumberFormat="1" applyFont="1" applyFill="1" applyBorder="1" applyAlignment="1">
      <alignment vertical="center"/>
      <protection/>
    </xf>
    <xf numFmtId="0" fontId="5" fillId="0" borderId="0" xfId="597" applyFont="1" applyAlignment="1">
      <alignment vertical="center"/>
      <protection/>
    </xf>
    <xf numFmtId="49" fontId="5" fillId="0" borderId="33" xfId="139" applyNumberFormat="1" applyFont="1" applyFill="1" applyBorder="1" applyAlignment="1">
      <alignment horizontal="left" vertical="center" indent="1"/>
      <protection/>
    </xf>
    <xf numFmtId="178" fontId="5" fillId="0" borderId="33" xfId="118" applyNumberFormat="1" applyFont="1" applyFill="1" applyBorder="1" applyAlignment="1">
      <alignment horizontal="left" vertical="center" wrapText="1" indent="1"/>
      <protection/>
    </xf>
    <xf numFmtId="186" fontId="2" fillId="0" borderId="16" xfId="597" applyNumberFormat="1" applyFont="1" applyFill="1" applyBorder="1" applyAlignment="1">
      <alignment vertical="center"/>
      <protection/>
    </xf>
    <xf numFmtId="178" fontId="5" fillId="0" borderId="33" xfId="118" applyNumberFormat="1" applyFont="1" applyFill="1" applyBorder="1" applyAlignment="1">
      <alignment horizontal="left" vertical="center" indent="1"/>
      <protection/>
    </xf>
    <xf numFmtId="178" fontId="5" fillId="0" borderId="33" xfId="118" applyNumberFormat="1" applyFont="1" applyFill="1" applyBorder="1" applyAlignment="1">
      <alignment horizontal="left" vertical="center"/>
      <protection/>
    </xf>
    <xf numFmtId="0" fontId="5" fillId="0" borderId="33" xfId="139" applyNumberFormat="1" applyFont="1" applyFill="1" applyBorder="1" applyAlignment="1">
      <alignment horizontal="left" vertical="center"/>
      <protection/>
    </xf>
    <xf numFmtId="183" fontId="2" fillId="0" borderId="16" xfId="597" applyNumberFormat="1" applyFont="1" applyFill="1" applyBorder="1" applyAlignment="1">
      <alignment vertical="center"/>
      <protection/>
    </xf>
    <xf numFmtId="1" fontId="5" fillId="0" borderId="33" xfId="1113" applyNumberFormat="1" applyFont="1" applyFill="1" applyBorder="1" applyAlignment="1" applyProtection="1">
      <alignment horizontal="left" vertical="center"/>
      <protection locked="0"/>
    </xf>
    <xf numFmtId="1" fontId="5" fillId="0" borderId="33" xfId="1112" applyNumberFormat="1" applyFont="1" applyFill="1" applyBorder="1" applyAlignment="1" applyProtection="1">
      <alignment horizontal="left" vertical="center" indent="1"/>
      <protection locked="0"/>
    </xf>
    <xf numFmtId="49" fontId="2" fillId="0" borderId="33" xfId="597" applyNumberFormat="1" applyFont="1" applyFill="1" applyBorder="1" applyAlignment="1">
      <alignment horizontal="left" vertical="center" indent="1"/>
      <protection/>
    </xf>
    <xf numFmtId="2" fontId="2" fillId="0" borderId="16" xfId="597" applyNumberFormat="1" applyFont="1" applyFill="1" applyBorder="1" applyAlignment="1">
      <alignment vertical="center"/>
      <protection/>
    </xf>
    <xf numFmtId="49" fontId="5" fillId="0" borderId="18" xfId="597" applyNumberFormat="1" applyFont="1" applyFill="1" applyBorder="1" applyAlignment="1">
      <alignment horizontal="center" vertical="center"/>
      <protection/>
    </xf>
    <xf numFmtId="180" fontId="2" fillId="0" borderId="24" xfId="597" applyNumberFormat="1" applyFont="1" applyFill="1" applyBorder="1" applyAlignment="1">
      <alignment vertical="center"/>
      <protection/>
    </xf>
    <xf numFmtId="183" fontId="2" fillId="0" borderId="24" xfId="597" applyNumberFormat="1" applyFont="1" applyFill="1" applyBorder="1" applyAlignment="1">
      <alignment vertical="center"/>
      <protection/>
    </xf>
    <xf numFmtId="0" fontId="2" fillId="0" borderId="0" xfId="597" applyFont="1" applyAlignment="1">
      <alignment horizontal="center" vertical="center"/>
      <protection/>
    </xf>
    <xf numFmtId="0" fontId="2" fillId="0" borderId="0" xfId="597" applyFont="1" applyAlignment="1">
      <alignment horizontal="right" vertical="center"/>
      <protection/>
    </xf>
    <xf numFmtId="178" fontId="2" fillId="0" borderId="0" xfId="597" applyNumberFormat="1" applyFont="1" applyAlignment="1">
      <alignment vertical="center"/>
      <protection/>
    </xf>
    <xf numFmtId="183" fontId="2" fillId="0" borderId="0" xfId="597" applyNumberFormat="1" applyFont="1" applyAlignment="1">
      <alignment vertical="center"/>
      <protection/>
    </xf>
    <xf numFmtId="0" fontId="2" fillId="0" borderId="0" xfId="597" applyFont="1" applyFill="1" applyAlignment="1">
      <alignment horizontal="right" vertical="center"/>
      <protection/>
    </xf>
    <xf numFmtId="0" fontId="10" fillId="0" borderId="0" xfId="597" applyFont="1" applyAlignment="1">
      <alignment horizontal="center" vertical="center"/>
      <protection/>
    </xf>
    <xf numFmtId="0" fontId="10" fillId="0" borderId="0" xfId="597" applyFont="1" applyAlignment="1">
      <alignment horizontal="right" vertical="center"/>
      <protection/>
    </xf>
    <xf numFmtId="178" fontId="10" fillId="0" borderId="0" xfId="597" applyNumberFormat="1" applyFont="1" applyAlignment="1">
      <alignment vertical="center"/>
      <protection/>
    </xf>
    <xf numFmtId="183" fontId="10" fillId="0" borderId="0" xfId="597" applyNumberFormat="1" applyFont="1" applyAlignment="1">
      <alignment vertical="center"/>
      <protection/>
    </xf>
    <xf numFmtId="0" fontId="1" fillId="0" borderId="0" xfId="1112" applyNumberFormat="1" applyFont="1" applyFill="1" applyAlignment="1">
      <alignment vertical="center"/>
      <protection/>
    </xf>
    <xf numFmtId="0" fontId="2" fillId="0" borderId="0" xfId="1112" applyFont="1" applyFill="1" applyAlignment="1">
      <alignment vertical="center"/>
      <protection/>
    </xf>
    <xf numFmtId="0" fontId="2" fillId="0" borderId="0" xfId="1112" applyFont="1" applyFill="1" applyAlignment="1">
      <alignment horizontal="center" vertical="center" wrapText="1"/>
      <protection/>
    </xf>
    <xf numFmtId="0" fontId="2" fillId="0" borderId="0" xfId="597" applyFont="1" applyFill="1" applyAlignment="1">
      <alignment vertical="center" wrapText="1"/>
      <protection/>
    </xf>
    <xf numFmtId="0" fontId="2" fillId="0" borderId="0" xfId="1112" applyFont="1" applyFill="1" applyAlignment="1">
      <alignment horizontal="center" vertical="center"/>
      <protection/>
    </xf>
    <xf numFmtId="0" fontId="10" fillId="0" borderId="0" xfId="1112" applyFont="1" applyFill="1" applyAlignment="1">
      <alignment horizontal="center" vertical="center"/>
      <protection/>
    </xf>
    <xf numFmtId="0" fontId="0" fillId="0" borderId="0" xfId="1112" applyFill="1" applyAlignment="1">
      <alignment horizontal="center" vertical="center"/>
      <protection/>
    </xf>
    <xf numFmtId="0" fontId="0" fillId="0" borderId="0" xfId="1112" applyFill="1">
      <alignment/>
      <protection/>
    </xf>
    <xf numFmtId="0" fontId="0" fillId="0" borderId="0" xfId="1112" applyFill="1" applyAlignment="1">
      <alignment horizontal="right"/>
      <protection/>
    </xf>
    <xf numFmtId="0" fontId="2" fillId="0" borderId="0" xfId="1112" applyFont="1" applyFill="1" applyBorder="1" applyAlignment="1">
      <alignment vertical="center"/>
      <protection/>
    </xf>
    <xf numFmtId="0" fontId="2" fillId="0" borderId="0" xfId="1112" applyFont="1" applyFill="1" applyBorder="1" applyAlignment="1">
      <alignment horizontal="right" vertical="center"/>
      <protection/>
    </xf>
    <xf numFmtId="0" fontId="5" fillId="0" borderId="24" xfId="1112" applyNumberFormat="1" applyFont="1" applyFill="1" applyBorder="1" applyAlignment="1">
      <alignment horizontal="center" vertical="center" wrapText="1"/>
      <protection/>
    </xf>
    <xf numFmtId="178" fontId="5" fillId="0" borderId="0" xfId="139" applyNumberFormat="1" applyFont="1" applyFill="1" applyBorder="1" applyAlignment="1">
      <alignment horizontal="left" vertical="center" wrapText="1"/>
      <protection/>
    </xf>
    <xf numFmtId="183" fontId="2" fillId="0" borderId="16" xfId="118" applyNumberFormat="1" applyFont="1" applyFill="1" applyBorder="1" applyAlignment="1">
      <alignment horizontal="right" vertical="center"/>
      <protection/>
    </xf>
    <xf numFmtId="179" fontId="5" fillId="0" borderId="0" xfId="1481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597" applyFont="1" applyFill="1" applyAlignment="1">
      <alignment vertical="center" wrapText="1"/>
      <protection/>
    </xf>
    <xf numFmtId="179" fontId="5" fillId="0" borderId="0" xfId="1481" applyNumberFormat="1" applyFont="1" applyFill="1" applyBorder="1" applyAlignment="1" applyProtection="1">
      <alignment horizontal="left" vertical="center" indent="1"/>
      <protection locked="0"/>
    </xf>
    <xf numFmtId="0" fontId="20" fillId="0" borderId="0" xfId="597" applyFont="1" applyFill="1" applyAlignment="1">
      <alignment vertical="center"/>
      <protection/>
    </xf>
    <xf numFmtId="0" fontId="20" fillId="0" borderId="17" xfId="1112" applyFont="1" applyFill="1" applyBorder="1" applyAlignment="1">
      <alignment horizontal="center" vertical="center"/>
      <protection/>
    </xf>
    <xf numFmtId="180" fontId="2" fillId="0" borderId="16" xfId="1112" applyNumberFormat="1" applyFont="1" applyFill="1" applyBorder="1" applyAlignment="1" applyProtection="1">
      <alignment horizontal="right" vertical="center"/>
      <protection locked="0"/>
    </xf>
    <xf numFmtId="1" fontId="2" fillId="0" borderId="33" xfId="1112" applyNumberFormat="1" applyFont="1" applyFill="1" applyBorder="1" applyAlignment="1" applyProtection="1">
      <alignment horizontal="left" vertical="center" indent="1"/>
      <protection locked="0"/>
    </xf>
    <xf numFmtId="1" fontId="2" fillId="0" borderId="33" xfId="1112" applyNumberFormat="1" applyFont="1" applyFill="1" applyBorder="1" applyAlignment="1" applyProtection="1">
      <alignment horizontal="left" vertical="center"/>
      <protection locked="0"/>
    </xf>
    <xf numFmtId="179" fontId="5" fillId="0" borderId="10" xfId="1481" applyNumberFormat="1" applyFont="1" applyFill="1" applyBorder="1" applyAlignment="1" applyProtection="1">
      <alignment horizontal="center" vertical="center"/>
      <protection locked="0"/>
    </xf>
    <xf numFmtId="0" fontId="20" fillId="0" borderId="10" xfId="597" applyFont="1" applyFill="1" applyBorder="1" applyAlignment="1">
      <alignment vertical="center"/>
      <protection/>
    </xf>
    <xf numFmtId="0" fontId="1" fillId="0" borderId="0" xfId="1112" applyNumberFormat="1" applyFont="1" applyAlignment="1">
      <alignment vertical="center"/>
      <protection/>
    </xf>
    <xf numFmtId="0" fontId="2" fillId="0" borderId="0" xfId="1112" applyFont="1" applyAlignment="1">
      <alignment vertical="center"/>
      <protection/>
    </xf>
    <xf numFmtId="0" fontId="2" fillId="0" borderId="0" xfId="1112" applyFont="1" applyAlignment="1">
      <alignment horizontal="center" vertical="center" wrapText="1"/>
      <protection/>
    </xf>
    <xf numFmtId="0" fontId="0" fillId="0" borderId="0" xfId="1112" applyAlignment="1">
      <alignment horizontal="center" vertical="center"/>
      <protection/>
    </xf>
    <xf numFmtId="0" fontId="0" fillId="0" borderId="0" xfId="1112">
      <alignment/>
      <protection/>
    </xf>
    <xf numFmtId="183" fontId="0" fillId="0" borderId="0" xfId="1112" applyNumberFormat="1">
      <alignment/>
      <protection/>
    </xf>
    <xf numFmtId="0" fontId="0" fillId="0" borderId="0" xfId="1112" applyNumberFormat="1" applyAlignment="1">
      <alignment vertical="center"/>
      <protection/>
    </xf>
    <xf numFmtId="0" fontId="2" fillId="0" borderId="0" xfId="1112" applyFont="1" applyBorder="1" applyAlignment="1">
      <alignment vertical="center"/>
      <protection/>
    </xf>
    <xf numFmtId="183" fontId="2" fillId="0" borderId="0" xfId="1112" applyNumberFormat="1" applyFont="1" applyBorder="1" applyAlignment="1">
      <alignment vertical="center"/>
      <protection/>
    </xf>
    <xf numFmtId="49" fontId="5" fillId="0" borderId="33" xfId="1481" applyNumberFormat="1" applyFont="1" applyFill="1" applyBorder="1" applyAlignment="1">
      <alignment horizontal="left" vertical="center" wrapText="1"/>
      <protection/>
    </xf>
    <xf numFmtId="0" fontId="5" fillId="0" borderId="33" xfId="1009" applyFont="1" applyFill="1" applyBorder="1" applyAlignment="1">
      <alignment horizontal="left" vertical="center" indent="1"/>
      <protection/>
    </xf>
    <xf numFmtId="1" fontId="5" fillId="0" borderId="33" xfId="1114" applyNumberFormat="1" applyFont="1" applyFill="1" applyBorder="1" applyAlignment="1" applyProtection="1">
      <alignment horizontal="left" vertical="center" indent="1"/>
      <protection locked="0"/>
    </xf>
    <xf numFmtId="1" fontId="5" fillId="0" borderId="33" xfId="1114" applyNumberFormat="1" applyFont="1" applyFill="1" applyBorder="1" applyAlignment="1" applyProtection="1">
      <alignment horizontal="left" vertical="center"/>
      <protection locked="0"/>
    </xf>
    <xf numFmtId="1" fontId="5" fillId="0" borderId="18" xfId="1114" applyNumberFormat="1" applyFont="1" applyFill="1" applyBorder="1" applyAlignment="1" applyProtection="1">
      <alignment horizontal="center" vertical="center"/>
      <protection locked="0"/>
    </xf>
    <xf numFmtId="0" fontId="19" fillId="0" borderId="15" xfId="1112" applyFont="1" applyFill="1" applyBorder="1" applyAlignment="1">
      <alignment horizontal="left" vertical="center"/>
      <protection/>
    </xf>
    <xf numFmtId="0" fontId="10" fillId="0" borderId="0" xfId="1112" applyFont="1" applyAlignment="1">
      <alignment horizontal="center" vertical="center"/>
      <protection/>
    </xf>
    <xf numFmtId="183" fontId="10" fillId="0" borderId="0" xfId="1112" applyNumberFormat="1" applyFont="1" applyAlignment="1">
      <alignment horizontal="center" vertical="center"/>
      <protection/>
    </xf>
    <xf numFmtId="183" fontId="0" fillId="0" borderId="0" xfId="1112" applyNumberFormat="1" applyAlignment="1">
      <alignment horizontal="center" vertical="center"/>
      <protection/>
    </xf>
    <xf numFmtId="0" fontId="0" fillId="0" borderId="0" xfId="0" applyAlignment="1">
      <alignment vertical="center"/>
    </xf>
    <xf numFmtId="178" fontId="3" fillId="0" borderId="0" xfId="143" applyNumberFormat="1" applyFont="1" applyFill="1" applyBorder="1" applyAlignment="1" applyProtection="1">
      <alignment/>
      <protection/>
    </xf>
    <xf numFmtId="181" fontId="3" fillId="0" borderId="0" xfId="143" applyNumberFormat="1" applyFont="1" applyFill="1" applyBorder="1" applyAlignment="1" applyProtection="1">
      <alignment/>
      <protection/>
    </xf>
    <xf numFmtId="178" fontId="4" fillId="0" borderId="0" xfId="143" applyNumberFormat="1" applyFont="1" applyFill="1" applyBorder="1" applyAlignment="1" applyProtection="1">
      <alignment horizontal="center" wrapText="1"/>
      <protection/>
    </xf>
    <xf numFmtId="178" fontId="21" fillId="0" borderId="0" xfId="143" applyNumberFormat="1" applyFont="1" applyFill="1" applyBorder="1" applyAlignment="1" applyProtection="1">
      <alignment horizontal="center"/>
      <protection/>
    </xf>
    <xf numFmtId="178" fontId="2" fillId="0" borderId="0" xfId="143" applyNumberFormat="1" applyFont="1" applyFill="1" applyBorder="1" applyAlignment="1" applyProtection="1">
      <alignment vertical="center" wrapText="1"/>
      <protection/>
    </xf>
    <xf numFmtId="181" fontId="2" fillId="0" borderId="0" xfId="143" applyNumberFormat="1" applyFont="1" applyFill="1" applyBorder="1" applyAlignment="1" applyProtection="1">
      <alignment vertical="center"/>
      <protection/>
    </xf>
    <xf numFmtId="181" fontId="2" fillId="0" borderId="0" xfId="143" applyNumberFormat="1" applyFont="1" applyFill="1" applyBorder="1" applyAlignment="1" applyProtection="1">
      <alignment horizontal="right" vertical="center"/>
      <protection/>
    </xf>
    <xf numFmtId="178" fontId="2" fillId="0" borderId="20" xfId="143" applyNumberFormat="1" applyFont="1" applyFill="1" applyBorder="1" applyAlignment="1" applyProtection="1">
      <alignment horizontal="center" vertical="center" wrapText="1"/>
      <protection/>
    </xf>
    <xf numFmtId="178" fontId="2" fillId="0" borderId="21" xfId="1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81" fontId="5" fillId="0" borderId="15" xfId="143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1" fontId="2" fillId="0" borderId="17" xfId="143" applyNumberFormat="1" applyFont="1" applyFill="1" applyBorder="1" applyAlignment="1" applyProtection="1">
      <alignment horizontal="right" vertical="center"/>
      <protection/>
    </xf>
    <xf numFmtId="180" fontId="2" fillId="0" borderId="17" xfId="143" applyNumberFormat="1" applyFont="1" applyFill="1" applyBorder="1" applyAlignment="1" applyProtection="1">
      <alignment horizontal="right" vertical="center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181" fontId="2" fillId="0" borderId="41" xfId="143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81" fontId="2" fillId="0" borderId="42" xfId="143" applyNumberFormat="1" applyFont="1" applyFill="1" applyBorder="1" applyAlignment="1" applyProtection="1">
      <alignment horizontal="right" vertical="center"/>
      <protection/>
    </xf>
    <xf numFmtId="180" fontId="2" fillId="0" borderId="43" xfId="143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1" fontId="2" fillId="0" borderId="44" xfId="143" applyNumberFormat="1" applyFont="1" applyFill="1" applyBorder="1" applyAlignment="1" applyProtection="1">
      <alignment horizontal="right" vertical="center"/>
      <protection/>
    </xf>
    <xf numFmtId="180" fontId="2" fillId="0" borderId="44" xfId="143" applyNumberFormat="1" applyFont="1" applyFill="1" applyBorder="1" applyAlignment="1" applyProtection="1">
      <alignment horizontal="right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181" fontId="3" fillId="0" borderId="17" xfId="143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5" xfId="143" applyNumberFormat="1" applyFont="1" applyFill="1" applyBorder="1" applyAlignment="1" applyProtection="1">
      <alignment horizontal="right" vertical="center"/>
      <protection/>
    </xf>
    <xf numFmtId="0" fontId="4" fillId="0" borderId="0" xfId="143" applyNumberFormat="1" applyFont="1" applyFill="1" applyAlignment="1" applyProtection="1">
      <alignment horizontal="center" wrapText="1"/>
      <protection/>
    </xf>
    <xf numFmtId="0" fontId="22" fillId="0" borderId="0" xfId="143" applyNumberFormat="1" applyFont="1" applyFill="1" applyAlignment="1" applyProtection="1">
      <alignment horizontal="center"/>
      <protection/>
    </xf>
    <xf numFmtId="181" fontId="5" fillId="0" borderId="0" xfId="143" applyNumberFormat="1" applyFont="1" applyFill="1" applyBorder="1" applyAlignment="1" applyProtection="1">
      <alignment horizontal="right" vertical="center"/>
      <protection/>
    </xf>
    <xf numFmtId="178" fontId="2" fillId="0" borderId="13" xfId="143" applyNumberFormat="1" applyFont="1" applyFill="1" applyBorder="1" applyAlignment="1" applyProtection="1">
      <alignment horizontal="center" vertical="center" wrapText="1"/>
      <protection/>
    </xf>
    <xf numFmtId="178" fontId="2" fillId="0" borderId="19" xfId="143" applyNumberFormat="1" applyFont="1" applyFill="1" applyBorder="1" applyAlignment="1" applyProtection="1">
      <alignment horizontal="center" vertical="center" wrapText="1"/>
      <protection/>
    </xf>
    <xf numFmtId="181" fontId="5" fillId="0" borderId="12" xfId="143" applyNumberFormat="1" applyFont="1" applyFill="1" applyBorder="1" applyAlignment="1" applyProtection="1">
      <alignment horizontal="center" vertical="center" wrapText="1"/>
      <protection/>
    </xf>
    <xf numFmtId="181" fontId="5" fillId="0" borderId="20" xfId="143" applyNumberFormat="1" applyFont="1" applyFill="1" applyBorder="1" applyAlignment="1" applyProtection="1">
      <alignment horizontal="center" vertical="center" wrapText="1"/>
      <protection/>
    </xf>
    <xf numFmtId="180" fontId="2" fillId="0" borderId="0" xfId="143" applyNumberFormat="1" applyFont="1" applyFill="1" applyBorder="1" applyAlignment="1" applyProtection="1">
      <alignment horizontal="right" vertical="center"/>
      <protection/>
    </xf>
    <xf numFmtId="0" fontId="5" fillId="0" borderId="46" xfId="0" applyNumberFormat="1" applyFont="1" applyFill="1" applyBorder="1" applyAlignment="1" applyProtection="1">
      <alignment horizontal="left" vertical="center"/>
      <protection/>
    </xf>
    <xf numFmtId="180" fontId="2" fillId="0" borderId="47" xfId="143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0" fontId="2" fillId="0" borderId="0" xfId="143" applyNumberFormat="1" applyFont="1" applyFill="1" applyBorder="1" applyAlignment="1" applyProtection="1">
      <alignment horizontal="right" vertical="center"/>
      <protection/>
    </xf>
    <xf numFmtId="181" fontId="2" fillId="0" borderId="0" xfId="143" applyNumberFormat="1" applyFont="1" applyFill="1" applyBorder="1" applyAlignment="1" applyProtection="1">
      <alignment horizontal="right" vertical="center"/>
      <protection/>
    </xf>
    <xf numFmtId="181" fontId="2" fillId="0" borderId="15" xfId="143" applyNumberFormat="1" applyFont="1" applyFill="1" applyBorder="1" applyAlignment="1" applyProtection="1">
      <alignment horizontal="right" vertical="center"/>
      <protection/>
    </xf>
    <xf numFmtId="178" fontId="1" fillId="0" borderId="0" xfId="1117" applyNumberFormat="1" applyFont="1" applyFill="1" applyBorder="1" applyAlignment="1">
      <alignment/>
    </xf>
    <xf numFmtId="178" fontId="2" fillId="0" borderId="0" xfId="1117" applyNumberFormat="1" applyFont="1" applyFill="1" applyBorder="1" applyAlignment="1">
      <alignment vertical="center"/>
    </xf>
    <xf numFmtId="178" fontId="2" fillId="0" borderId="0" xfId="1117" applyNumberFormat="1" applyFont="1" applyFill="1" applyBorder="1" applyAlignment="1">
      <alignment vertical="center" wrapText="1"/>
    </xf>
    <xf numFmtId="0" fontId="2" fillId="0" borderId="0" xfId="1117" applyNumberFormat="1" applyFont="1" applyFill="1" applyBorder="1" applyAlignment="1">
      <alignment vertical="center"/>
    </xf>
    <xf numFmtId="178" fontId="2" fillId="0" borderId="0" xfId="1117" applyNumberFormat="1" applyFont="1" applyFill="1" applyBorder="1" applyAlignment="1">
      <alignment/>
    </xf>
    <xf numFmtId="178" fontId="3" fillId="0" borderId="0" xfId="1117" applyNumberFormat="1" applyFont="1" applyFill="1" applyBorder="1" applyAlignment="1">
      <alignment/>
    </xf>
    <xf numFmtId="178" fontId="4" fillId="0" borderId="0" xfId="1117" applyNumberFormat="1" applyFont="1" applyFill="1" applyBorder="1" applyAlignment="1">
      <alignment horizontal="center" wrapText="1"/>
    </xf>
    <xf numFmtId="178" fontId="4" fillId="0" borderId="0" xfId="1117" applyNumberFormat="1" applyFont="1" applyFill="1" applyBorder="1" applyAlignment="1">
      <alignment horizontal="center"/>
    </xf>
    <xf numFmtId="178" fontId="5" fillId="0" borderId="0" xfId="1117" applyNumberFormat="1" applyFont="1" applyFill="1" applyBorder="1" applyAlignment="1">
      <alignment vertical="center" wrapText="1"/>
    </xf>
    <xf numFmtId="178" fontId="5" fillId="0" borderId="10" xfId="1117" applyNumberFormat="1" applyFont="1" applyFill="1" applyBorder="1" applyAlignment="1">
      <alignment horizontal="right" vertical="center"/>
    </xf>
    <xf numFmtId="178" fontId="5" fillId="0" borderId="22" xfId="1117" applyNumberFormat="1" applyFont="1" applyFill="1" applyBorder="1" applyAlignment="1">
      <alignment horizontal="center" vertical="center" wrapText="1"/>
    </xf>
    <xf numFmtId="178" fontId="5" fillId="0" borderId="12" xfId="1117" applyNumberFormat="1" applyFont="1" applyFill="1" applyBorder="1" applyAlignment="1">
      <alignment horizontal="center" vertical="center" wrapText="1"/>
    </xf>
    <xf numFmtId="178" fontId="5" fillId="0" borderId="20" xfId="1117" applyNumberFormat="1" applyFont="1" applyFill="1" applyBorder="1" applyAlignment="1">
      <alignment horizontal="center" vertical="center" wrapText="1"/>
    </xf>
    <xf numFmtId="49" fontId="5" fillId="0" borderId="31" xfId="1117" applyNumberFormat="1" applyFont="1" applyFill="1" applyBorder="1" applyAlignment="1">
      <alignment horizontal="center" vertical="center"/>
    </xf>
    <xf numFmtId="180" fontId="2" fillId="0" borderId="23" xfId="1117" applyNumberFormat="1" applyFont="1" applyFill="1" applyBorder="1" applyAlignment="1">
      <alignment horizontal="right" vertical="center"/>
    </xf>
    <xf numFmtId="178" fontId="20" fillId="0" borderId="13" xfId="1117" applyNumberFormat="1" applyFont="1" applyFill="1" applyBorder="1" applyAlignment="1">
      <alignment vertical="center"/>
    </xf>
    <xf numFmtId="0" fontId="5" fillId="0" borderId="33" xfId="41" applyNumberFormat="1" applyFont="1" applyFill="1" applyBorder="1" applyAlignment="1">
      <alignment vertical="center" shrinkToFit="1"/>
      <protection/>
    </xf>
    <xf numFmtId="180" fontId="2" fillId="0" borderId="16" xfId="1117" applyNumberFormat="1" applyFont="1" applyFill="1" applyBorder="1" applyAlignment="1">
      <alignment horizontal="right" vertical="center"/>
    </xf>
    <xf numFmtId="178" fontId="20" fillId="0" borderId="17" xfId="1117" applyNumberFormat="1" applyFont="1" applyFill="1" applyBorder="1" applyAlignment="1">
      <alignment vertical="center"/>
    </xf>
    <xf numFmtId="0" fontId="5" fillId="0" borderId="33" xfId="41" applyNumberFormat="1" applyFont="1" applyFill="1" applyBorder="1" applyAlignment="1">
      <alignment horizontal="left" vertical="center" indent="1" shrinkToFit="1"/>
      <protection/>
    </xf>
    <xf numFmtId="180" fontId="2" fillId="0" borderId="17" xfId="1117" applyNumberFormat="1" applyFont="1" applyFill="1" applyBorder="1" applyAlignment="1">
      <alignment vertical="center"/>
    </xf>
    <xf numFmtId="0" fontId="5" fillId="0" borderId="18" xfId="41" applyNumberFormat="1" applyFont="1" applyFill="1" applyBorder="1" applyAlignment="1">
      <alignment horizontal="left" vertical="center" indent="1" shrinkToFit="1"/>
      <protection/>
    </xf>
    <xf numFmtId="180" fontId="2" fillId="0" borderId="24" xfId="1117" applyNumberFormat="1" applyFont="1" applyFill="1" applyBorder="1" applyAlignment="1">
      <alignment horizontal="right" vertical="center"/>
    </xf>
    <xf numFmtId="178" fontId="20" fillId="0" borderId="43" xfId="1117" applyNumberFormat="1" applyFont="1" applyFill="1" applyBorder="1" applyAlignment="1">
      <alignment vertical="center"/>
    </xf>
    <xf numFmtId="0" fontId="5" fillId="0" borderId="0" xfId="41" applyNumberFormat="1" applyFont="1" applyFill="1" applyBorder="1" applyAlignment="1">
      <alignment horizontal="left" vertical="center" indent="1" shrinkToFit="1"/>
      <protection/>
    </xf>
    <xf numFmtId="180" fontId="2" fillId="0" borderId="48" xfId="1117" applyNumberFormat="1" applyFont="1" applyFill="1" applyBorder="1" applyAlignment="1">
      <alignment horizontal="right" vertical="center"/>
    </xf>
    <xf numFmtId="178" fontId="20" fillId="0" borderId="0" xfId="1117" applyNumberFormat="1" applyFont="1" applyFill="1" applyBorder="1" applyAlignment="1">
      <alignment vertical="center"/>
    </xf>
    <xf numFmtId="0" fontId="5" fillId="0" borderId="0" xfId="41" applyNumberFormat="1" applyFont="1" applyFill="1" applyBorder="1" applyAlignment="1">
      <alignment horizontal="left" vertical="center" indent="1" shrinkToFit="1"/>
      <protection/>
    </xf>
    <xf numFmtId="178" fontId="20" fillId="0" borderId="0" xfId="1117" applyNumberFormat="1" applyFont="1" applyFill="1" applyBorder="1" applyAlignment="1">
      <alignment vertical="center"/>
    </xf>
    <xf numFmtId="180" fontId="2" fillId="0" borderId="49" xfId="1117" applyNumberFormat="1" applyFont="1" applyFill="1" applyBorder="1" applyAlignment="1">
      <alignment horizontal="right" vertical="center"/>
    </xf>
    <xf numFmtId="178" fontId="20" fillId="0" borderId="50" xfId="1117" applyNumberFormat="1" applyFont="1" applyFill="1" applyBorder="1" applyAlignment="1">
      <alignment vertical="center"/>
    </xf>
    <xf numFmtId="178" fontId="6" fillId="0" borderId="17" xfId="1117" applyNumberFormat="1" applyFont="1" applyFill="1" applyBorder="1" applyAlignment="1">
      <alignment vertical="center"/>
    </xf>
    <xf numFmtId="180" fontId="2" fillId="0" borderId="17" xfId="1117" applyNumberFormat="1" applyFont="1" applyFill="1" applyBorder="1" applyAlignment="1">
      <alignment horizontal="right" vertical="center"/>
    </xf>
    <xf numFmtId="178" fontId="5" fillId="0" borderId="0" xfId="1117" applyNumberFormat="1" applyFont="1" applyFill="1" applyBorder="1" applyAlignment="1">
      <alignment/>
    </xf>
    <xf numFmtId="178" fontId="3" fillId="0" borderId="16" xfId="1117" applyNumberFormat="1" applyFont="1" applyFill="1" applyBorder="1" applyAlignment="1">
      <alignment vertical="center"/>
    </xf>
    <xf numFmtId="178" fontId="5" fillId="0" borderId="10" xfId="1117" applyNumberFormat="1" applyFont="1" applyFill="1" applyBorder="1" applyAlignment="1">
      <alignment/>
    </xf>
    <xf numFmtId="178" fontId="3" fillId="0" borderId="24" xfId="1117" applyNumberFormat="1" applyFont="1" applyFill="1" applyBorder="1" applyAlignment="1">
      <alignment vertical="center"/>
    </xf>
    <xf numFmtId="178" fontId="3" fillId="0" borderId="10" xfId="1117" applyNumberFormat="1" applyFont="1" applyFill="1" applyBorder="1" applyAlignment="1">
      <alignment/>
    </xf>
    <xf numFmtId="178" fontId="3" fillId="0" borderId="0" xfId="1117" applyNumberFormat="1" applyFont="1" applyFill="1" applyBorder="1" applyAlignment="1">
      <alignment vertical="center"/>
    </xf>
    <xf numFmtId="178" fontId="23" fillId="0" borderId="0" xfId="1117" applyNumberFormat="1" applyFont="1" applyFill="1" applyBorder="1" applyAlignment="1">
      <alignment/>
    </xf>
    <xf numFmtId="178" fontId="2" fillId="0" borderId="0" xfId="132" applyNumberFormat="1" applyFont="1" applyAlignment="1">
      <alignment vertical="center"/>
      <protection/>
    </xf>
    <xf numFmtId="178" fontId="2" fillId="0" borderId="0" xfId="132" applyNumberFormat="1" applyFont="1" applyAlignment="1">
      <alignment horizontal="center" vertical="center" wrapText="1"/>
      <protection/>
    </xf>
    <xf numFmtId="178" fontId="2" fillId="0" borderId="0" xfId="132" applyNumberFormat="1" applyFont="1" applyFill="1" applyAlignment="1">
      <alignment horizontal="center" vertical="center" wrapText="1"/>
      <protection/>
    </xf>
    <xf numFmtId="178" fontId="2" fillId="0" borderId="0" xfId="132" applyNumberFormat="1" applyFont="1" applyFill="1" applyAlignment="1">
      <alignment vertical="center"/>
      <protection/>
    </xf>
    <xf numFmtId="0" fontId="2" fillId="0" borderId="0" xfId="132" applyFont="1" applyFill="1" applyAlignment="1">
      <alignment vertical="center"/>
      <protection/>
    </xf>
    <xf numFmtId="178" fontId="2" fillId="0" borderId="10" xfId="132" applyNumberFormat="1" applyFont="1" applyFill="1" applyBorder="1" applyAlignment="1">
      <alignment vertical="center"/>
      <protection/>
    </xf>
    <xf numFmtId="178" fontId="2" fillId="0" borderId="0" xfId="132" applyNumberFormat="1" applyFont="1" applyFill="1" applyBorder="1" applyAlignment="1">
      <alignment vertical="center"/>
      <protection/>
    </xf>
    <xf numFmtId="178" fontId="2" fillId="0" borderId="0" xfId="132" applyNumberFormat="1" applyFont="1" applyBorder="1" applyAlignment="1">
      <alignment vertical="center"/>
      <protection/>
    </xf>
    <xf numFmtId="178" fontId="2" fillId="0" borderId="10" xfId="132" applyNumberFormat="1" applyFont="1" applyBorder="1" applyAlignment="1">
      <alignment vertical="center"/>
      <protection/>
    </xf>
    <xf numFmtId="178" fontId="3" fillId="0" borderId="0" xfId="132" applyNumberFormat="1" applyFont="1">
      <alignment/>
      <protection/>
    </xf>
    <xf numFmtId="178" fontId="2" fillId="0" borderId="0" xfId="132" applyNumberFormat="1" applyFont="1" applyAlignment="1">
      <alignment vertical="center" wrapText="1"/>
      <protection/>
    </xf>
    <xf numFmtId="178" fontId="2" fillId="0" borderId="0" xfId="132" applyNumberFormat="1" applyFont="1" applyBorder="1" applyAlignment="1">
      <alignment horizontal="right" vertical="center"/>
      <protection/>
    </xf>
    <xf numFmtId="178" fontId="5" fillId="0" borderId="22" xfId="132" applyNumberFormat="1" applyFont="1" applyBorder="1" applyAlignment="1">
      <alignment horizontal="center" vertical="center" wrapText="1"/>
      <protection/>
    </xf>
    <xf numFmtId="178" fontId="5" fillId="0" borderId="21" xfId="132" applyNumberFormat="1" applyFont="1" applyBorder="1" applyAlignment="1">
      <alignment horizontal="center" vertical="center" wrapText="1"/>
      <protection/>
    </xf>
    <xf numFmtId="0" fontId="24" fillId="0" borderId="51" xfId="273" applyFont="1" applyBorder="1" applyAlignment="1">
      <alignment horizontal="center" vertical="center" wrapText="1"/>
      <protection/>
    </xf>
    <xf numFmtId="0" fontId="24" fillId="0" borderId="52" xfId="273" applyFont="1" applyBorder="1" applyAlignment="1">
      <alignment horizontal="center" vertical="center" wrapText="1"/>
      <protection/>
    </xf>
    <xf numFmtId="0" fontId="24" fillId="0" borderId="53" xfId="273" applyFont="1" applyBorder="1" applyAlignment="1">
      <alignment horizontal="center" vertical="center" wrapText="1"/>
      <protection/>
    </xf>
    <xf numFmtId="0" fontId="24" fillId="0" borderId="54" xfId="273" applyFont="1" applyBorder="1" applyAlignment="1">
      <alignment horizontal="center" vertical="center" wrapText="1"/>
      <protection/>
    </xf>
    <xf numFmtId="49" fontId="5" fillId="0" borderId="0" xfId="41" applyNumberFormat="1" applyFont="1" applyFill="1" applyBorder="1" applyAlignment="1">
      <alignment horizontal="center" vertical="center"/>
      <protection/>
    </xf>
    <xf numFmtId="179" fontId="2" fillId="0" borderId="13" xfId="41" applyNumberFormat="1" applyFont="1" applyFill="1" applyBorder="1" applyAlignment="1">
      <alignment horizontal="right" vertical="center"/>
      <protection/>
    </xf>
    <xf numFmtId="179" fontId="2" fillId="0" borderId="23" xfId="41" applyNumberFormat="1" applyFont="1" applyFill="1" applyBorder="1" applyAlignment="1">
      <alignment horizontal="right" vertical="center"/>
      <protection/>
    </xf>
    <xf numFmtId="49" fontId="2" fillId="0" borderId="0" xfId="41" applyNumberFormat="1" applyFont="1" applyFill="1" applyBorder="1" applyAlignment="1">
      <alignment horizontal="left" vertical="center" shrinkToFit="1"/>
      <protection/>
    </xf>
    <xf numFmtId="179" fontId="2" fillId="0" borderId="17" xfId="41" applyNumberFormat="1" applyFont="1" applyFill="1" applyBorder="1" applyAlignment="1">
      <alignment horizontal="right" vertical="center"/>
      <protection/>
    </xf>
    <xf numFmtId="179" fontId="2" fillId="0" borderId="16" xfId="41" applyNumberFormat="1" applyFont="1" applyFill="1" applyBorder="1" applyAlignment="1">
      <alignment horizontal="right" vertical="center"/>
      <protection/>
    </xf>
    <xf numFmtId="49" fontId="5" fillId="0" borderId="0" xfId="41" applyNumberFormat="1" applyFont="1" applyFill="1" applyBorder="1" applyAlignment="1">
      <alignment horizontal="left" vertical="center" indent="1" shrinkToFit="1"/>
      <protection/>
    </xf>
    <xf numFmtId="49" fontId="5" fillId="0" borderId="0" xfId="41" applyNumberFormat="1" applyFont="1" applyFill="1" applyBorder="1" applyAlignment="1">
      <alignment horizontal="left" vertical="center" shrinkToFit="1"/>
      <protection/>
    </xf>
    <xf numFmtId="179" fontId="24" fillId="0" borderId="17" xfId="41" applyNumberFormat="1" applyFont="1" applyFill="1" applyBorder="1" applyAlignment="1">
      <alignment horizontal="right" vertical="center"/>
      <protection/>
    </xf>
    <xf numFmtId="179" fontId="24" fillId="0" borderId="16" xfId="41" applyNumberFormat="1" applyFont="1" applyFill="1" applyBorder="1" applyAlignment="1">
      <alignment horizontal="right" vertical="center"/>
      <protection/>
    </xf>
    <xf numFmtId="49" fontId="5" fillId="0" borderId="55" xfId="41" applyNumberFormat="1" applyFont="1" applyFill="1" applyBorder="1" applyAlignment="1">
      <alignment horizontal="left" vertical="center" indent="1" shrinkToFit="1"/>
      <protection/>
    </xf>
    <xf numFmtId="179" fontId="24" fillId="0" borderId="15" xfId="41" applyNumberFormat="1" applyFont="1" applyFill="1" applyBorder="1" applyAlignment="1">
      <alignment horizontal="right" vertical="center"/>
      <protection/>
    </xf>
    <xf numFmtId="179" fontId="24" fillId="0" borderId="24" xfId="41" applyNumberFormat="1" applyFont="1" applyFill="1" applyBorder="1" applyAlignment="1">
      <alignment horizontal="right" vertical="center"/>
      <protection/>
    </xf>
    <xf numFmtId="179" fontId="24" fillId="0" borderId="0" xfId="41" applyNumberFormat="1" applyFont="1" applyFill="1" applyBorder="1" applyAlignment="1">
      <alignment horizontal="right" vertical="center"/>
      <protection/>
    </xf>
    <xf numFmtId="179" fontId="24" fillId="0" borderId="16" xfId="41" applyNumberFormat="1" applyFont="1" applyBorder="1" applyAlignment="1">
      <alignment horizontal="right" vertical="center"/>
      <protection/>
    </xf>
    <xf numFmtId="179" fontId="24" fillId="0" borderId="17" xfId="41" applyNumberFormat="1" applyFont="1" applyBorder="1" applyAlignment="1">
      <alignment horizontal="right" vertical="center"/>
      <protection/>
    </xf>
    <xf numFmtId="0" fontId="24" fillId="0" borderId="12" xfId="273" applyFont="1" applyBorder="1" applyAlignment="1">
      <alignment horizontal="center" vertical="center" wrapText="1"/>
      <protection/>
    </xf>
    <xf numFmtId="0" fontId="24" fillId="0" borderId="20" xfId="273" applyFont="1" applyBorder="1" applyAlignment="1">
      <alignment horizontal="center" vertical="center" wrapText="1"/>
      <protection/>
    </xf>
    <xf numFmtId="0" fontId="24" fillId="0" borderId="56" xfId="273" applyFont="1" applyBorder="1" applyAlignment="1">
      <alignment horizontal="center" vertical="center" wrapText="1"/>
      <protection/>
    </xf>
    <xf numFmtId="0" fontId="70" fillId="0" borderId="20" xfId="273" applyFont="1" applyBorder="1" applyAlignment="1">
      <alignment horizontal="center" vertical="center" wrapText="1"/>
      <protection/>
    </xf>
    <xf numFmtId="179" fontId="2" fillId="0" borderId="31" xfId="41" applyNumberFormat="1" applyFont="1" applyFill="1" applyBorder="1" applyAlignment="1">
      <alignment horizontal="right" vertical="center"/>
      <protection/>
    </xf>
    <xf numFmtId="179" fontId="2" fillId="0" borderId="33" xfId="41" applyNumberFormat="1" applyFont="1" applyFill="1" applyBorder="1" applyAlignment="1">
      <alignment horizontal="right" vertical="center"/>
      <protection/>
    </xf>
    <xf numFmtId="179" fontId="24" fillId="0" borderId="33" xfId="41" applyNumberFormat="1" applyFont="1" applyFill="1" applyBorder="1" applyAlignment="1">
      <alignment horizontal="right" vertical="center"/>
      <protection/>
    </xf>
    <xf numFmtId="179" fontId="24" fillId="0" borderId="18" xfId="41" applyNumberFormat="1" applyFont="1" applyFill="1" applyBorder="1" applyAlignment="1">
      <alignment horizontal="right" vertical="center"/>
      <protection/>
    </xf>
    <xf numFmtId="179" fontId="24" fillId="0" borderId="33" xfId="41" applyNumberFormat="1" applyFont="1" applyBorder="1" applyAlignment="1">
      <alignment horizontal="right" vertical="center"/>
      <protection/>
    </xf>
    <xf numFmtId="179" fontId="2" fillId="0" borderId="0" xfId="41" applyNumberFormat="1" applyFont="1" applyFill="1" applyBorder="1" applyAlignment="1">
      <alignment horizontal="right" vertical="center"/>
      <protection/>
    </xf>
    <xf numFmtId="0" fontId="70" fillId="0" borderId="56" xfId="273" applyFont="1" applyBorder="1" applyAlignment="1">
      <alignment horizontal="center" vertical="center" wrapText="1"/>
      <protection/>
    </xf>
    <xf numFmtId="178" fontId="5" fillId="0" borderId="0" xfId="41" applyNumberFormat="1" applyFont="1" applyBorder="1" applyAlignment="1">
      <alignment horizontal="left" indent="1" shrinkToFit="1"/>
      <protection/>
    </xf>
    <xf numFmtId="179" fontId="24" fillId="0" borderId="17" xfId="41" applyNumberFormat="1" applyFont="1" applyBorder="1" applyAlignment="1">
      <alignment horizontal="right" vertical="center" wrapText="1"/>
      <protection/>
    </xf>
    <xf numFmtId="179" fontId="24" fillId="0" borderId="16" xfId="41" applyNumberFormat="1" applyFont="1" applyBorder="1" applyAlignment="1">
      <alignment horizontal="right" vertical="center" wrapText="1"/>
      <protection/>
    </xf>
    <xf numFmtId="178" fontId="5" fillId="0" borderId="10" xfId="41" applyNumberFormat="1" applyFont="1" applyBorder="1" applyAlignment="1">
      <alignment horizontal="left" indent="1" shrinkToFit="1"/>
      <protection/>
    </xf>
    <xf numFmtId="179" fontId="24" fillId="0" borderId="15" xfId="41" applyNumberFormat="1" applyFont="1" applyBorder="1" applyAlignment="1">
      <alignment horizontal="right" vertical="center" wrapText="1"/>
      <protection/>
    </xf>
    <xf numFmtId="179" fontId="24" fillId="0" borderId="24" xfId="41" applyNumberFormat="1" applyFont="1" applyBorder="1" applyAlignment="1">
      <alignment horizontal="right" vertical="center" wrapText="1"/>
      <protection/>
    </xf>
    <xf numFmtId="178" fontId="3" fillId="0" borderId="0" xfId="132" applyNumberFormat="1" applyFont="1" applyAlignment="1">
      <alignment vertical="center"/>
      <protection/>
    </xf>
    <xf numFmtId="179" fontId="24" fillId="0" borderId="33" xfId="41" applyNumberFormat="1" applyFont="1" applyBorder="1" applyAlignment="1">
      <alignment horizontal="right" vertical="center" wrapText="1"/>
      <protection/>
    </xf>
    <xf numFmtId="179" fontId="24" fillId="0" borderId="18" xfId="41" applyNumberFormat="1" applyFont="1" applyBorder="1" applyAlignment="1">
      <alignment horizontal="right" vertical="center" wrapText="1"/>
      <protection/>
    </xf>
    <xf numFmtId="178" fontId="1" fillId="0" borderId="0" xfId="136" applyNumberFormat="1" applyFont="1" applyBorder="1" applyAlignment="1">
      <alignment vertical="center"/>
      <protection/>
    </xf>
    <xf numFmtId="178" fontId="2" fillId="0" borderId="0" xfId="136" applyNumberFormat="1" applyFont="1" applyBorder="1" applyAlignment="1">
      <alignment vertical="center"/>
      <protection/>
    </xf>
    <xf numFmtId="178" fontId="2" fillId="0" borderId="0" xfId="136" applyNumberFormat="1" applyFont="1" applyBorder="1" applyAlignment="1">
      <alignment vertical="center" wrapText="1"/>
      <protection/>
    </xf>
    <xf numFmtId="178" fontId="2" fillId="0" borderId="0" xfId="136" applyNumberFormat="1" applyFont="1" applyFill="1" applyBorder="1" applyAlignment="1">
      <alignment vertical="center"/>
      <protection/>
    </xf>
    <xf numFmtId="178" fontId="2" fillId="0" borderId="0" xfId="136" applyNumberFormat="1" applyFont="1" applyBorder="1">
      <alignment/>
      <protection/>
    </xf>
    <xf numFmtId="178" fontId="3" fillId="0" borderId="0" xfId="136" applyNumberFormat="1" applyFont="1" applyFill="1" applyBorder="1">
      <alignment/>
      <protection/>
    </xf>
    <xf numFmtId="178" fontId="3" fillId="0" borderId="0" xfId="136" applyNumberFormat="1" applyFont="1">
      <alignment/>
      <protection/>
    </xf>
    <xf numFmtId="191" fontId="3" fillId="0" borderId="0" xfId="136" applyNumberFormat="1" applyFont="1">
      <alignment/>
      <protection/>
    </xf>
    <xf numFmtId="178" fontId="3" fillId="0" borderId="0" xfId="136" applyNumberFormat="1" applyFont="1" applyBorder="1">
      <alignment/>
      <protection/>
    </xf>
    <xf numFmtId="178" fontId="4" fillId="0" borderId="0" xfId="136" applyNumberFormat="1" applyFont="1" applyAlignment="1">
      <alignment horizontal="center" vertical="center" wrapText="1"/>
      <protection/>
    </xf>
    <xf numFmtId="178" fontId="4" fillId="0" borderId="0" xfId="136" applyNumberFormat="1" applyFont="1" applyAlignment="1">
      <alignment horizontal="center" vertical="center"/>
      <protection/>
    </xf>
    <xf numFmtId="178" fontId="5" fillId="0" borderId="0" xfId="136" applyNumberFormat="1" applyFont="1" applyAlignment="1">
      <alignment vertical="center" wrapText="1"/>
      <protection/>
    </xf>
    <xf numFmtId="191" fontId="2" fillId="0" borderId="0" xfId="136" applyNumberFormat="1" applyFont="1" applyAlignment="1">
      <alignment vertical="center"/>
      <protection/>
    </xf>
    <xf numFmtId="178" fontId="2" fillId="0" borderId="0" xfId="136" applyNumberFormat="1" applyFont="1" applyAlignment="1">
      <alignment vertical="center"/>
      <protection/>
    </xf>
    <xf numFmtId="178" fontId="5" fillId="0" borderId="10" xfId="136" applyNumberFormat="1" applyFont="1" applyBorder="1" applyAlignment="1">
      <alignment horizontal="right" vertical="center"/>
      <protection/>
    </xf>
    <xf numFmtId="191" fontId="5" fillId="0" borderId="12" xfId="136" applyNumberFormat="1" applyFont="1" applyBorder="1" applyAlignment="1">
      <alignment horizontal="center" vertical="center" wrapText="1"/>
      <protection/>
    </xf>
    <xf numFmtId="191" fontId="5" fillId="0" borderId="23" xfId="136" applyNumberFormat="1" applyFont="1" applyBorder="1" applyAlignment="1">
      <alignment horizontal="center" vertical="center" wrapText="1"/>
      <protection/>
    </xf>
    <xf numFmtId="178" fontId="5" fillId="0" borderId="23" xfId="136" applyNumberFormat="1" applyFont="1" applyBorder="1" applyAlignment="1">
      <alignment horizontal="center" vertical="center" wrapText="1"/>
      <protection/>
    </xf>
    <xf numFmtId="178" fontId="5" fillId="0" borderId="19" xfId="136" applyNumberFormat="1" applyFont="1" applyBorder="1" applyAlignment="1">
      <alignment horizontal="center" vertical="center" wrapText="1"/>
      <protection/>
    </xf>
    <xf numFmtId="191" fontId="2" fillId="0" borderId="12" xfId="136" applyNumberFormat="1" applyFont="1" applyBorder="1" applyAlignment="1">
      <alignment horizontal="center" vertical="center" wrapText="1"/>
      <protection/>
    </xf>
    <xf numFmtId="191" fontId="5" fillId="0" borderId="24" xfId="136" applyNumberFormat="1" applyFont="1" applyBorder="1" applyAlignment="1">
      <alignment horizontal="center" vertical="center" wrapText="1"/>
      <protection/>
    </xf>
    <xf numFmtId="178" fontId="5" fillId="0" borderId="24" xfId="136" applyNumberFormat="1" applyFont="1" applyBorder="1" applyAlignment="1">
      <alignment horizontal="center" vertical="center" wrapText="1"/>
      <protection/>
    </xf>
    <xf numFmtId="178" fontId="5" fillId="0" borderId="10" xfId="136" applyNumberFormat="1" applyFont="1" applyBorder="1" applyAlignment="1">
      <alignment horizontal="center" vertical="center" wrapText="1"/>
      <protection/>
    </xf>
    <xf numFmtId="49" fontId="5" fillId="0" borderId="31" xfId="136" applyNumberFormat="1" applyFont="1" applyFill="1" applyBorder="1" applyAlignment="1">
      <alignment horizontal="center" vertical="center"/>
      <protection/>
    </xf>
    <xf numFmtId="180" fontId="2" fillId="0" borderId="23" xfId="136" applyNumberFormat="1" applyFont="1" applyBorder="1" applyAlignment="1">
      <alignment horizontal="right" vertical="center"/>
      <protection/>
    </xf>
    <xf numFmtId="183" fontId="2" fillId="0" borderId="16" xfId="136" applyNumberFormat="1" applyFont="1" applyBorder="1" applyAlignment="1">
      <alignment vertical="center"/>
      <protection/>
    </xf>
    <xf numFmtId="0" fontId="2" fillId="0" borderId="19" xfId="136" applyNumberFormat="1" applyFont="1" applyBorder="1" applyAlignment="1">
      <alignment vertical="center"/>
      <protection/>
    </xf>
    <xf numFmtId="49" fontId="2" fillId="0" borderId="33" xfId="136" applyNumberFormat="1" applyFont="1" applyFill="1" applyBorder="1" applyAlignment="1">
      <alignment horizontal="left" vertical="center"/>
      <protection/>
    </xf>
    <xf numFmtId="180" fontId="2" fillId="0" borderId="16" xfId="136" applyNumberFormat="1" applyFont="1" applyBorder="1" applyAlignment="1">
      <alignment horizontal="right" vertical="center"/>
      <protection/>
    </xf>
    <xf numFmtId="0" fontId="2" fillId="0" borderId="0" xfId="136" applyNumberFormat="1" applyFont="1" applyBorder="1" applyAlignment="1">
      <alignment vertical="center"/>
      <protection/>
    </xf>
    <xf numFmtId="180" fontId="2" fillId="0" borderId="16" xfId="41" applyNumberFormat="1" applyFont="1" applyFill="1" applyBorder="1" applyAlignment="1">
      <alignment horizontal="right" vertical="center"/>
      <protection/>
    </xf>
    <xf numFmtId="49" fontId="5" fillId="0" borderId="33" xfId="41" applyNumberFormat="1" applyFont="1" applyFill="1" applyBorder="1" applyAlignment="1">
      <alignment horizontal="left" vertical="center" indent="1" shrinkToFit="1"/>
      <protection/>
    </xf>
    <xf numFmtId="180" fontId="2" fillId="0" borderId="33" xfId="41" applyNumberFormat="1" applyFont="1" applyFill="1" applyBorder="1" applyAlignment="1">
      <alignment horizontal="right" vertical="center"/>
      <protection/>
    </xf>
    <xf numFmtId="180" fontId="2" fillId="0" borderId="33" xfId="136" applyNumberFormat="1" applyFont="1" applyBorder="1" applyAlignment="1">
      <alignment horizontal="right" vertical="center"/>
      <protection/>
    </xf>
    <xf numFmtId="180" fontId="2" fillId="0" borderId="33" xfId="136" applyNumberFormat="1" applyFont="1" applyBorder="1" applyAlignment="1">
      <alignment vertical="center"/>
      <protection/>
    </xf>
    <xf numFmtId="180" fontId="2" fillId="0" borderId="0" xfId="136" applyNumberFormat="1" applyFont="1" applyBorder="1" applyAlignment="1">
      <alignment vertical="center"/>
      <protection/>
    </xf>
    <xf numFmtId="183" fontId="2" fillId="0" borderId="16" xfId="136" applyNumberFormat="1" applyFont="1" applyFill="1" applyBorder="1" applyAlignment="1">
      <alignment vertical="center"/>
      <protection/>
    </xf>
    <xf numFmtId="183" fontId="2" fillId="0" borderId="33" xfId="136" applyNumberFormat="1" applyFont="1" applyFill="1" applyBorder="1" applyAlignment="1">
      <alignment vertical="center"/>
      <protection/>
    </xf>
    <xf numFmtId="49" fontId="5" fillId="0" borderId="18" xfId="41" applyNumberFormat="1" applyFont="1" applyFill="1" applyBorder="1" applyAlignment="1">
      <alignment horizontal="left" vertical="center" indent="1" shrinkToFit="1"/>
      <protection/>
    </xf>
    <xf numFmtId="180" fontId="2" fillId="0" borderId="18" xfId="136" applyNumberFormat="1" applyFont="1" applyBorder="1" applyAlignment="1">
      <alignment vertical="center"/>
      <protection/>
    </xf>
    <xf numFmtId="183" fontId="2" fillId="0" borderId="18" xfId="136" applyNumberFormat="1" applyFont="1" applyFill="1" applyBorder="1" applyAlignment="1">
      <alignment vertical="center"/>
      <protection/>
    </xf>
    <xf numFmtId="0" fontId="2" fillId="0" borderId="10" xfId="136" applyNumberFormat="1" applyFont="1" applyBorder="1" applyAlignment="1">
      <alignment vertical="center"/>
      <protection/>
    </xf>
    <xf numFmtId="0" fontId="2" fillId="0" borderId="0" xfId="136" applyNumberFormat="1" applyFont="1" applyFill="1" applyBorder="1" applyAlignment="1">
      <alignment vertical="center"/>
      <protection/>
    </xf>
    <xf numFmtId="183" fontId="2" fillId="0" borderId="33" xfId="136" applyNumberFormat="1" applyFont="1" applyBorder="1" applyAlignment="1">
      <alignment vertical="center"/>
      <protection/>
    </xf>
    <xf numFmtId="0" fontId="2" fillId="0" borderId="0" xfId="136" applyNumberFormat="1" applyFont="1" applyBorder="1">
      <alignment/>
      <protection/>
    </xf>
    <xf numFmtId="0" fontId="2" fillId="0" borderId="0" xfId="136" applyNumberFormat="1" applyFont="1" applyFill="1" applyBorder="1">
      <alignment/>
      <protection/>
    </xf>
    <xf numFmtId="178" fontId="3" fillId="0" borderId="33" xfId="136" applyNumberFormat="1" applyFont="1" applyBorder="1">
      <alignment/>
      <protection/>
    </xf>
    <xf numFmtId="180" fontId="3" fillId="0" borderId="33" xfId="136" applyNumberFormat="1" applyFont="1" applyFill="1" applyBorder="1" applyAlignment="1">
      <alignment vertical="center"/>
      <protection/>
    </xf>
    <xf numFmtId="180" fontId="3" fillId="0" borderId="33" xfId="136" applyNumberFormat="1" applyFont="1" applyBorder="1" applyAlignment="1">
      <alignment vertical="center"/>
      <protection/>
    </xf>
    <xf numFmtId="178" fontId="3" fillId="0" borderId="33" xfId="136" applyNumberFormat="1" applyFont="1" applyBorder="1" applyAlignment="1">
      <alignment vertical="center"/>
      <protection/>
    </xf>
    <xf numFmtId="178" fontId="3" fillId="0" borderId="18" xfId="136" applyNumberFormat="1" applyFont="1" applyBorder="1">
      <alignment/>
      <protection/>
    </xf>
    <xf numFmtId="180" fontId="3" fillId="0" borderId="18" xfId="136" applyNumberFormat="1" applyFont="1" applyBorder="1" applyAlignment="1">
      <alignment vertical="center"/>
      <protection/>
    </xf>
    <xf numFmtId="178" fontId="3" fillId="0" borderId="18" xfId="136" applyNumberFormat="1" applyFont="1" applyBorder="1" applyAlignment="1">
      <alignment vertical="center"/>
      <protection/>
    </xf>
    <xf numFmtId="178" fontId="3" fillId="0" borderId="10" xfId="136" applyNumberFormat="1" applyFont="1" applyBorder="1">
      <alignment/>
      <protection/>
    </xf>
    <xf numFmtId="191" fontId="3" fillId="0" borderId="0" xfId="136" applyNumberFormat="1" applyFont="1" applyAlignment="1">
      <alignment vertical="center"/>
      <protection/>
    </xf>
    <xf numFmtId="178" fontId="3" fillId="0" borderId="0" xfId="136" applyNumberFormat="1" applyFont="1" applyAlignment="1">
      <alignment vertical="center"/>
      <protection/>
    </xf>
    <xf numFmtId="0" fontId="16" fillId="0" borderId="0" xfId="118" applyFont="1" applyFill="1" applyBorder="1" applyAlignment="1">
      <alignment vertical="center"/>
      <protection/>
    </xf>
    <xf numFmtId="0" fontId="2" fillId="0" borderId="0" xfId="1116" applyFont="1" applyFill="1" applyBorder="1" applyAlignment="1">
      <alignment vertical="center"/>
      <protection/>
    </xf>
    <xf numFmtId="0" fontId="2" fillId="0" borderId="0" xfId="1116" applyFont="1" applyFill="1" applyBorder="1" applyAlignment="1">
      <alignment vertical="center" wrapText="1"/>
      <protection/>
    </xf>
    <xf numFmtId="0" fontId="26" fillId="0" borderId="0" xfId="118" applyFont="1" applyFill="1" applyBorder="1" applyAlignment="1">
      <alignment/>
      <protection/>
    </xf>
    <xf numFmtId="0" fontId="3" fillId="0" borderId="0" xfId="118" applyFont="1" applyFill="1" applyBorder="1" applyAlignment="1">
      <alignment/>
      <protection/>
    </xf>
    <xf numFmtId="0" fontId="27" fillId="0" borderId="0" xfId="118" applyFont="1" applyFill="1" applyBorder="1" applyAlignment="1">
      <alignment vertical="center"/>
      <protection/>
    </xf>
    <xf numFmtId="0" fontId="3" fillId="0" borderId="0" xfId="118" applyFont="1" applyFill="1" applyBorder="1" applyAlignment="1">
      <alignment vertical="center"/>
      <protection/>
    </xf>
    <xf numFmtId="189" fontId="3" fillId="0" borderId="0" xfId="118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49" fontId="4" fillId="0" borderId="0" xfId="1116" applyNumberFormat="1" applyFont="1" applyFill="1" applyBorder="1" applyAlignment="1">
      <alignment horizontal="center" vertical="center"/>
      <protection/>
    </xf>
    <xf numFmtId="189" fontId="4" fillId="0" borderId="0" xfId="1116" applyNumberFormat="1" applyFont="1" applyFill="1" applyBorder="1" applyAlignment="1">
      <alignment horizontal="center" vertical="center"/>
      <protection/>
    </xf>
    <xf numFmtId="0" fontId="21" fillId="0" borderId="0" xfId="118" applyFont="1" applyFill="1" applyBorder="1" applyAlignment="1">
      <alignment vertical="center"/>
      <protection/>
    </xf>
    <xf numFmtId="49" fontId="5" fillId="0" borderId="0" xfId="1116" applyNumberFormat="1" applyFont="1" applyFill="1" applyBorder="1" applyAlignment="1">
      <alignment vertical="center"/>
      <protection/>
    </xf>
    <xf numFmtId="3" fontId="2" fillId="0" borderId="0" xfId="1116" applyNumberFormat="1" applyFont="1" applyFill="1" applyBorder="1" applyAlignment="1">
      <alignment vertical="center"/>
      <protection/>
    </xf>
    <xf numFmtId="189" fontId="2" fillId="0" borderId="0" xfId="1116" applyNumberFormat="1" applyFont="1" applyFill="1" applyBorder="1" applyAlignment="1">
      <alignment vertical="center"/>
      <protection/>
    </xf>
    <xf numFmtId="178" fontId="5" fillId="0" borderId="10" xfId="1116" applyNumberFormat="1" applyFont="1" applyFill="1" applyBorder="1" applyAlignment="1">
      <alignment horizontal="right" vertical="center"/>
      <protection/>
    </xf>
    <xf numFmtId="49" fontId="5" fillId="0" borderId="21" xfId="1116" applyNumberFormat="1" applyFont="1" applyFill="1" applyBorder="1" applyAlignment="1">
      <alignment horizontal="center" vertical="center" wrapText="1"/>
      <protection/>
    </xf>
    <xf numFmtId="49" fontId="5" fillId="0" borderId="12" xfId="1116" applyNumberFormat="1" applyFont="1" applyFill="1" applyBorder="1" applyAlignment="1">
      <alignment horizontal="center" vertical="center" wrapText="1"/>
      <protection/>
    </xf>
    <xf numFmtId="49" fontId="5" fillId="0" borderId="22" xfId="1116" applyNumberFormat="1" applyFont="1" applyFill="1" applyBorder="1" applyAlignment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179" fontId="2" fillId="0" borderId="33" xfId="118" applyNumberFormat="1" applyFont="1" applyFill="1" applyBorder="1" applyAlignment="1">
      <alignment vertical="center"/>
      <protection/>
    </xf>
    <xf numFmtId="179" fontId="2" fillId="0" borderId="16" xfId="118" applyNumberFormat="1" applyFont="1" applyFill="1" applyBorder="1" applyAlignment="1">
      <alignment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57" xfId="0" applyNumberFormat="1" applyFont="1" applyFill="1" applyBorder="1" applyAlignment="1" applyProtection="1">
      <alignment horizontal="left" vertical="center"/>
      <protection/>
    </xf>
    <xf numFmtId="179" fontId="2" fillId="0" borderId="18" xfId="118" applyNumberFormat="1" applyFont="1" applyFill="1" applyBorder="1" applyAlignment="1">
      <alignment vertical="center"/>
      <protection/>
    </xf>
    <xf numFmtId="179" fontId="2" fillId="0" borderId="24" xfId="118" applyNumberFormat="1" applyFont="1" applyFill="1" applyBorder="1" applyAlignment="1">
      <alignment vertical="center"/>
      <protection/>
    </xf>
    <xf numFmtId="183" fontId="2" fillId="0" borderId="24" xfId="118" applyNumberFormat="1" applyFont="1" applyFill="1" applyBorder="1" applyAlignment="1">
      <alignment vertical="center"/>
      <protection/>
    </xf>
    <xf numFmtId="0" fontId="26" fillId="0" borderId="10" xfId="118" applyFont="1" applyFill="1" applyBorder="1" applyAlignment="1">
      <alignment/>
      <protection/>
    </xf>
    <xf numFmtId="0" fontId="0" fillId="0" borderId="0" xfId="0" applyFill="1" applyBorder="1" applyAlignment="1">
      <alignment vertical="center"/>
    </xf>
    <xf numFmtId="0" fontId="3" fillId="0" borderId="10" xfId="118" applyFont="1" applyFill="1" applyBorder="1" applyAlignment="1">
      <alignment/>
      <protection/>
    </xf>
    <xf numFmtId="179" fontId="2" fillId="0" borderId="0" xfId="118" applyNumberFormat="1" applyFont="1" applyFill="1" applyBorder="1" applyAlignment="1">
      <alignment vertical="center"/>
      <protection/>
    </xf>
    <xf numFmtId="179" fontId="2" fillId="0" borderId="10" xfId="118" applyNumberFormat="1" applyFont="1" applyFill="1" applyBorder="1" applyAlignment="1">
      <alignment vertical="center"/>
      <protection/>
    </xf>
    <xf numFmtId="0" fontId="1" fillId="0" borderId="0" xfId="129" applyNumberFormat="1" applyFont="1" applyFill="1" applyAlignment="1">
      <alignment horizontal="center" vertical="center"/>
      <protection/>
    </xf>
    <xf numFmtId="0" fontId="2" fillId="0" borderId="0" xfId="129" applyFont="1" applyFill="1" applyAlignment="1">
      <alignment vertical="center"/>
      <protection/>
    </xf>
    <xf numFmtId="0" fontId="2" fillId="0" borderId="0" xfId="129" applyFont="1" applyFill="1" applyAlignment="1">
      <alignment vertical="center" wrapText="1"/>
      <protection/>
    </xf>
    <xf numFmtId="0" fontId="0" fillId="0" borderId="0" xfId="129" applyFont="1" applyFill="1">
      <alignment/>
      <protection/>
    </xf>
    <xf numFmtId="0" fontId="4" fillId="0" borderId="0" xfId="129" applyNumberFormat="1" applyFont="1" applyFill="1" applyAlignment="1">
      <alignment horizontal="center" vertical="center"/>
      <protection/>
    </xf>
    <xf numFmtId="178" fontId="5" fillId="0" borderId="10" xfId="129" applyNumberFormat="1" applyFont="1" applyFill="1" applyBorder="1" applyAlignment="1">
      <alignment horizontal="right" vertical="center"/>
      <protection/>
    </xf>
    <xf numFmtId="178" fontId="2" fillId="0" borderId="10" xfId="129" applyNumberFormat="1" applyFont="1" applyFill="1" applyBorder="1" applyAlignment="1">
      <alignment horizontal="right" vertical="center"/>
      <protection/>
    </xf>
    <xf numFmtId="178" fontId="2" fillId="0" borderId="12" xfId="129" applyNumberFormat="1" applyFont="1" applyBorder="1" applyAlignment="1">
      <alignment horizontal="center" vertical="center" wrapText="1"/>
      <protection/>
    </xf>
    <xf numFmtId="0" fontId="2" fillId="0" borderId="12" xfId="129" applyFont="1" applyFill="1" applyBorder="1" applyAlignment="1">
      <alignment horizontal="center" vertical="center" wrapText="1"/>
      <protection/>
    </xf>
    <xf numFmtId="0" fontId="2" fillId="0" borderId="13" xfId="129" applyFont="1" applyFill="1" applyBorder="1" applyAlignment="1">
      <alignment horizontal="center" vertical="center" wrapText="1"/>
      <protection/>
    </xf>
    <xf numFmtId="178" fontId="5" fillId="0" borderId="13" xfId="129" applyNumberFormat="1" applyFont="1" applyFill="1" applyBorder="1" applyAlignment="1">
      <alignment horizontal="center" vertical="center" wrapText="1"/>
      <protection/>
    </xf>
    <xf numFmtId="178" fontId="5" fillId="0" borderId="12" xfId="129" applyNumberFormat="1" applyFont="1" applyFill="1" applyBorder="1" applyAlignment="1">
      <alignment horizontal="center" vertical="center" wrapText="1"/>
      <protection/>
    </xf>
    <xf numFmtId="0" fontId="5" fillId="0" borderId="24" xfId="129" applyFont="1" applyFill="1" applyBorder="1" applyAlignment="1">
      <alignment horizontal="center" vertical="center" wrapText="1"/>
      <protection/>
    </xf>
    <xf numFmtId="0" fontId="2" fillId="0" borderId="15" xfId="129" applyFont="1" applyFill="1" applyBorder="1" applyAlignment="1">
      <alignment horizontal="center" vertical="center" wrapText="1"/>
      <protection/>
    </xf>
    <xf numFmtId="178" fontId="2" fillId="0" borderId="15" xfId="129" applyNumberFormat="1" applyFont="1" applyFill="1" applyBorder="1" applyAlignment="1">
      <alignment horizontal="center" vertical="center" wrapText="1"/>
      <protection/>
    </xf>
    <xf numFmtId="179" fontId="5" fillId="0" borderId="33" xfId="143" applyNumberFormat="1" applyFont="1" applyFill="1" applyBorder="1" applyAlignment="1" applyProtection="1">
      <alignment horizontal="left" vertical="center" wrapText="1"/>
      <protection locked="0"/>
    </xf>
    <xf numFmtId="180" fontId="2" fillId="0" borderId="16" xfId="129" applyNumberFormat="1" applyFont="1" applyFill="1" applyBorder="1" applyAlignment="1">
      <alignment vertical="center"/>
      <protection/>
    </xf>
    <xf numFmtId="192" fontId="2" fillId="0" borderId="16" xfId="129" applyNumberFormat="1" applyFont="1" applyFill="1" applyBorder="1" applyAlignment="1">
      <alignment vertical="center"/>
      <protection/>
    </xf>
    <xf numFmtId="192" fontId="2" fillId="0" borderId="17" xfId="129" applyNumberFormat="1" applyFont="1" applyFill="1" applyBorder="1" applyAlignment="1">
      <alignment vertical="center"/>
      <protection/>
    </xf>
    <xf numFmtId="0" fontId="19" fillId="0" borderId="17" xfId="118" applyNumberFormat="1" applyFont="1" applyFill="1" applyBorder="1" applyAlignment="1">
      <alignment vertical="center" wrapText="1"/>
      <protection/>
    </xf>
    <xf numFmtId="0" fontId="5" fillId="0" borderId="0" xfId="129" applyNumberFormat="1" applyFont="1" applyFill="1" applyAlignment="1">
      <alignment horizontal="left" vertical="center" indent="1"/>
      <protection/>
    </xf>
    <xf numFmtId="0" fontId="20" fillId="0" borderId="17" xfId="129" applyNumberFormat="1" applyFont="1" applyFill="1" applyBorder="1" applyAlignment="1">
      <alignment vertical="center" wrapText="1"/>
      <protection/>
    </xf>
    <xf numFmtId="180" fontId="2" fillId="0" borderId="0" xfId="129" applyNumberFormat="1" applyFont="1" applyFill="1" applyAlignment="1">
      <alignment vertical="center"/>
      <protection/>
    </xf>
    <xf numFmtId="183" fontId="2" fillId="0" borderId="17" xfId="129" applyNumberFormat="1" applyFont="1" applyFill="1" applyBorder="1" applyAlignment="1">
      <alignment vertical="center"/>
      <protection/>
    </xf>
    <xf numFmtId="179" fontId="20" fillId="0" borderId="17" xfId="129" applyNumberFormat="1" applyFont="1" applyFill="1" applyBorder="1" applyAlignment="1">
      <alignment vertical="center"/>
      <protection/>
    </xf>
    <xf numFmtId="0" fontId="5" fillId="0" borderId="33" xfId="143" applyNumberFormat="1" applyFont="1" applyFill="1" applyBorder="1" applyAlignment="1">
      <alignment horizontal="left" vertical="center"/>
    </xf>
    <xf numFmtId="179" fontId="2" fillId="0" borderId="16" xfId="129" applyNumberFormat="1" applyFont="1" applyFill="1" applyBorder="1" applyAlignment="1">
      <alignment vertical="center"/>
      <protection/>
    </xf>
    <xf numFmtId="0" fontId="20" fillId="0" borderId="17" xfId="129" applyFont="1" applyFill="1" applyBorder="1" applyAlignment="1">
      <alignment vertical="center"/>
      <protection/>
    </xf>
    <xf numFmtId="0" fontId="5" fillId="0" borderId="33" xfId="143" applyNumberFormat="1" applyFont="1" applyFill="1" applyBorder="1" applyAlignment="1">
      <alignment horizontal="left" vertical="center" indent="1"/>
    </xf>
    <xf numFmtId="0" fontId="5" fillId="0" borderId="18" xfId="129" applyFont="1" applyFill="1" applyBorder="1" applyAlignment="1">
      <alignment horizontal="center" vertical="center"/>
      <protection/>
    </xf>
    <xf numFmtId="180" fontId="2" fillId="0" borderId="24" xfId="129" applyNumberFormat="1" applyFont="1" applyFill="1" applyBorder="1" applyAlignment="1">
      <alignment vertical="center"/>
      <protection/>
    </xf>
    <xf numFmtId="192" fontId="2" fillId="0" borderId="24" xfId="129" applyNumberFormat="1" applyFont="1" applyFill="1" applyBorder="1" applyAlignment="1">
      <alignment vertical="center"/>
      <protection/>
    </xf>
    <xf numFmtId="0" fontId="20" fillId="0" borderId="15" xfId="129" applyFont="1" applyFill="1" applyBorder="1" applyAlignment="1">
      <alignment vertical="center"/>
      <protection/>
    </xf>
    <xf numFmtId="178" fontId="1" fillId="0" borderId="0" xfId="118" applyNumberFormat="1" applyFont="1" applyFill="1" applyAlignment="1">
      <alignment vertical="center"/>
      <protection/>
    </xf>
    <xf numFmtId="178" fontId="2" fillId="0" borderId="0" xfId="118" applyNumberFormat="1" applyFont="1" applyFill="1" applyAlignment="1">
      <alignment vertical="center"/>
      <protection/>
    </xf>
    <xf numFmtId="178" fontId="2" fillId="0" borderId="0" xfId="118" applyNumberFormat="1" applyFont="1" applyFill="1" applyAlignment="1">
      <alignment vertical="center" wrapText="1"/>
      <protection/>
    </xf>
    <xf numFmtId="178" fontId="2" fillId="0" borderId="0" xfId="118" applyNumberFormat="1" applyFont="1" applyFill="1">
      <alignment/>
      <protection/>
    </xf>
    <xf numFmtId="178" fontId="3" fillId="0" borderId="0" xfId="118" applyNumberFormat="1" applyFont="1" applyFill="1">
      <alignment/>
      <protection/>
    </xf>
    <xf numFmtId="178" fontId="4" fillId="0" borderId="0" xfId="118" applyNumberFormat="1" applyFont="1" applyFill="1" applyAlignment="1">
      <alignment horizontal="center" vertical="center"/>
      <protection/>
    </xf>
    <xf numFmtId="178" fontId="2" fillId="0" borderId="20" xfId="118" applyNumberFormat="1" applyFont="1" applyFill="1" applyBorder="1" applyAlignment="1">
      <alignment horizontal="center" vertical="center" wrapText="1"/>
      <protection/>
    </xf>
    <xf numFmtId="1" fontId="5" fillId="0" borderId="33" xfId="118" applyNumberFormat="1" applyFont="1" applyFill="1" applyBorder="1" applyAlignment="1" applyProtection="1">
      <alignment vertical="center"/>
      <protection locked="0"/>
    </xf>
    <xf numFmtId="1" fontId="5" fillId="0" borderId="33" xfId="118" applyNumberFormat="1" applyFont="1" applyFill="1" applyBorder="1" applyAlignment="1" applyProtection="1">
      <alignment horizontal="left" vertical="center" indent="1"/>
      <protection locked="0"/>
    </xf>
    <xf numFmtId="1" fontId="5" fillId="0" borderId="33" xfId="118" applyNumberFormat="1" applyFont="1" applyFill="1" applyBorder="1" applyAlignment="1" applyProtection="1">
      <alignment horizontal="left" vertical="center" indent="2"/>
      <protection locked="0"/>
    </xf>
    <xf numFmtId="180" fontId="2" fillId="0" borderId="17" xfId="1116" applyNumberFormat="1" applyFont="1" applyFill="1" applyBorder="1" applyAlignment="1">
      <alignment horizontal="right" vertical="center"/>
      <protection/>
    </xf>
    <xf numFmtId="0" fontId="20" fillId="0" borderId="17" xfId="118" applyNumberFormat="1" applyFont="1" applyFill="1" applyBorder="1" applyAlignment="1">
      <alignment vertical="center" wrapText="1"/>
      <protection/>
    </xf>
    <xf numFmtId="179" fontId="5" fillId="0" borderId="33" xfId="118" applyNumberFormat="1" applyFont="1" applyFill="1" applyBorder="1" applyAlignment="1">
      <alignment horizontal="left" vertical="center" indent="1"/>
      <protection/>
    </xf>
    <xf numFmtId="1" fontId="5" fillId="0" borderId="33" xfId="143" applyNumberFormat="1" applyFont="1" applyFill="1" applyBorder="1" applyAlignment="1" applyProtection="1">
      <alignment horizontal="left" vertical="center" indent="2"/>
      <protection locked="0"/>
    </xf>
    <xf numFmtId="178" fontId="2" fillId="0" borderId="17" xfId="118" applyNumberFormat="1" applyFont="1" applyFill="1" applyBorder="1" applyAlignment="1">
      <alignment vertical="center"/>
      <protection/>
    </xf>
    <xf numFmtId="192" fontId="2" fillId="0" borderId="16" xfId="118" applyNumberFormat="1" applyFont="1" applyFill="1" applyBorder="1" applyAlignment="1">
      <alignment horizontal="right" vertical="center"/>
      <protection/>
    </xf>
    <xf numFmtId="49" fontId="5" fillId="0" borderId="33" xfId="118" applyNumberFormat="1" applyFont="1" applyFill="1" applyBorder="1" applyAlignment="1">
      <alignment horizontal="left" vertical="center" indent="1"/>
      <protection/>
    </xf>
    <xf numFmtId="0" fontId="2" fillId="0" borderId="17" xfId="118" applyNumberFormat="1" applyFont="1" applyFill="1" applyBorder="1" applyAlignment="1">
      <alignment vertical="center" wrapText="1"/>
      <protection/>
    </xf>
    <xf numFmtId="49" fontId="5" fillId="0" borderId="33" xfId="118" applyNumberFormat="1" applyFont="1" applyFill="1" applyBorder="1" applyAlignment="1">
      <alignment horizontal="left" vertical="center" indent="2"/>
      <protection/>
    </xf>
    <xf numFmtId="49" fontId="5" fillId="0" borderId="33" xfId="118" applyNumberFormat="1" applyFont="1" applyFill="1" applyBorder="1" applyAlignment="1">
      <alignment horizontal="left" vertical="center" indent="4"/>
      <protection/>
    </xf>
    <xf numFmtId="180" fontId="2" fillId="0" borderId="16" xfId="118" applyNumberFormat="1" applyFont="1" applyFill="1" applyBorder="1" applyAlignment="1">
      <alignment vertical="center"/>
      <protection/>
    </xf>
    <xf numFmtId="192" fontId="2" fillId="0" borderId="16" xfId="118" applyNumberFormat="1" applyFont="1" applyFill="1" applyBorder="1" applyAlignment="1">
      <alignment vertical="center"/>
      <protection/>
    </xf>
    <xf numFmtId="192" fontId="2" fillId="0" borderId="17" xfId="118" applyNumberFormat="1" applyFont="1" applyFill="1" applyBorder="1" applyAlignment="1">
      <alignment horizontal="right" vertical="center"/>
      <protection/>
    </xf>
    <xf numFmtId="178" fontId="5" fillId="0" borderId="18" xfId="118" applyNumberFormat="1" applyFont="1" applyBorder="1" applyAlignment="1">
      <alignment horizontal="center" vertical="center"/>
      <protection/>
    </xf>
    <xf numFmtId="180" fontId="2" fillId="0" borderId="24" xfId="118" applyNumberFormat="1" applyFont="1" applyFill="1" applyBorder="1" applyAlignment="1">
      <alignment vertical="center"/>
      <protection/>
    </xf>
    <xf numFmtId="192" fontId="2" fillId="0" borderId="24" xfId="118" applyNumberFormat="1" applyFont="1" applyFill="1" applyBorder="1" applyAlignment="1">
      <alignment vertical="center"/>
      <protection/>
    </xf>
    <xf numFmtId="178" fontId="2" fillId="0" borderId="15" xfId="118" applyNumberFormat="1" applyFont="1" applyFill="1" applyBorder="1" applyAlignment="1">
      <alignment vertical="center"/>
      <protection/>
    </xf>
    <xf numFmtId="0" fontId="1" fillId="0" borderId="0" xfId="118" applyNumberFormat="1" applyFont="1" applyFill="1" applyAlignment="1">
      <alignment vertical="center"/>
      <protection/>
    </xf>
    <xf numFmtId="0" fontId="2" fillId="0" borderId="0" xfId="118" applyFont="1" applyFill="1" applyAlignment="1">
      <alignment vertical="center"/>
      <protection/>
    </xf>
    <xf numFmtId="0" fontId="2" fillId="0" borderId="0" xfId="118" applyFont="1" applyFill="1" applyAlignment="1">
      <alignment vertical="center" wrapText="1"/>
      <protection/>
    </xf>
    <xf numFmtId="0" fontId="2" fillId="42" borderId="0" xfId="118" applyFont="1" applyFill="1" applyAlignment="1">
      <alignment vertical="center"/>
      <protection/>
    </xf>
    <xf numFmtId="0" fontId="10" fillId="0" borderId="0" xfId="118" applyFont="1" applyFill="1" applyAlignment="1">
      <alignment vertical="center"/>
      <protection/>
    </xf>
    <xf numFmtId="0" fontId="0" fillId="0" borderId="0" xfId="118" applyFont="1" applyFill="1">
      <alignment/>
      <protection/>
    </xf>
    <xf numFmtId="0" fontId="4" fillId="0" borderId="0" xfId="118" applyNumberFormat="1" applyFont="1" applyFill="1" applyAlignment="1">
      <alignment horizontal="center" vertical="center"/>
      <protection/>
    </xf>
    <xf numFmtId="0" fontId="2" fillId="0" borderId="12" xfId="118" applyFont="1" applyFill="1" applyBorder="1" applyAlignment="1">
      <alignment horizontal="center" vertical="center" wrapText="1"/>
      <protection/>
    </xf>
    <xf numFmtId="0" fontId="2" fillId="0" borderId="13" xfId="118" applyFont="1" applyFill="1" applyBorder="1" applyAlignment="1">
      <alignment horizontal="center" vertical="center" wrapText="1"/>
      <protection/>
    </xf>
    <xf numFmtId="0" fontId="5" fillId="0" borderId="24" xfId="118" applyFont="1" applyFill="1" applyBorder="1" applyAlignment="1">
      <alignment horizontal="center" vertical="center" wrapText="1"/>
      <protection/>
    </xf>
    <xf numFmtId="0" fontId="2" fillId="0" borderId="15" xfId="118" applyFont="1" applyFill="1" applyBorder="1" applyAlignment="1">
      <alignment horizontal="center" vertical="center" wrapText="1"/>
      <protection/>
    </xf>
    <xf numFmtId="0" fontId="5" fillId="0" borderId="33" xfId="118" applyFont="1" applyFill="1" applyBorder="1" applyAlignment="1">
      <alignment horizontal="left" vertical="center"/>
      <protection/>
    </xf>
    <xf numFmtId="0" fontId="28" fillId="0" borderId="17" xfId="118" applyNumberFormat="1" applyFont="1" applyFill="1" applyBorder="1" applyAlignment="1">
      <alignment vertical="center" wrapText="1"/>
      <protection/>
    </xf>
    <xf numFmtId="0" fontId="5" fillId="0" borderId="33" xfId="1118" applyNumberFormat="1" applyFont="1" applyFill="1" applyBorder="1" applyAlignment="1">
      <alignment horizontal="left" vertical="center" indent="1"/>
      <protection/>
    </xf>
    <xf numFmtId="192" fontId="20" fillId="0" borderId="17" xfId="118" applyNumberFormat="1" applyFont="1" applyFill="1" applyBorder="1" applyAlignment="1">
      <alignment horizontal="left" vertical="center"/>
      <protection/>
    </xf>
    <xf numFmtId="0" fontId="5" fillId="42" borderId="33" xfId="1118" applyNumberFormat="1" applyFont="1" applyFill="1" applyBorder="1" applyAlignment="1">
      <alignment horizontal="left" vertical="center" indent="1"/>
      <protection/>
    </xf>
    <xf numFmtId="180" fontId="2" fillId="42" borderId="16" xfId="118" applyNumberFormat="1" applyFont="1" applyFill="1" applyBorder="1" applyAlignment="1">
      <alignment vertical="center"/>
      <protection/>
    </xf>
    <xf numFmtId="183" fontId="2" fillId="42" borderId="16" xfId="118" applyNumberFormat="1" applyFont="1" applyFill="1" applyBorder="1" applyAlignment="1">
      <alignment vertical="center"/>
      <protection/>
    </xf>
    <xf numFmtId="183" fontId="2" fillId="42" borderId="17" xfId="118" applyNumberFormat="1" applyFont="1" applyFill="1" applyBorder="1" applyAlignment="1">
      <alignment horizontal="right" vertical="center"/>
      <protection/>
    </xf>
    <xf numFmtId="0" fontId="20" fillId="42" borderId="17" xfId="118" applyNumberFormat="1" applyFont="1" applyFill="1" applyBorder="1" applyAlignment="1">
      <alignment vertical="center" wrapText="1"/>
      <protection/>
    </xf>
    <xf numFmtId="0" fontId="20" fillId="0" borderId="17" xfId="118" applyFont="1" applyFill="1" applyBorder="1" applyAlignment="1">
      <alignment vertical="center"/>
      <protection/>
    </xf>
    <xf numFmtId="0" fontId="5" fillId="0" borderId="33" xfId="118" applyNumberFormat="1" applyFont="1" applyFill="1" applyBorder="1" applyAlignment="1">
      <alignment horizontal="left" vertical="center" indent="1"/>
      <protection/>
    </xf>
    <xf numFmtId="0" fontId="5" fillId="0" borderId="33" xfId="118" applyFont="1" applyFill="1" applyBorder="1" applyAlignment="1">
      <alignment vertical="center"/>
      <protection/>
    </xf>
    <xf numFmtId="0" fontId="5" fillId="0" borderId="33" xfId="118" applyFont="1" applyFill="1" applyBorder="1" applyAlignment="1">
      <alignment horizontal="left" vertical="center" indent="1"/>
      <protection/>
    </xf>
    <xf numFmtId="186" fontId="2" fillId="0" borderId="16" xfId="118" applyNumberFormat="1" applyFont="1" applyFill="1" applyBorder="1" applyAlignment="1">
      <alignment vertical="center"/>
      <protection/>
    </xf>
    <xf numFmtId="0" fontId="2" fillId="0" borderId="33" xfId="118" applyFont="1" applyFill="1" applyBorder="1" applyAlignment="1">
      <alignment horizontal="left" vertical="center" indent="2"/>
      <protection/>
    </xf>
    <xf numFmtId="0" fontId="5" fillId="0" borderId="18" xfId="118" applyFont="1" applyFill="1" applyBorder="1" applyAlignment="1">
      <alignment horizontal="center" vertical="center"/>
      <protection/>
    </xf>
    <xf numFmtId="0" fontId="2" fillId="0" borderId="15" xfId="118" applyFont="1" applyFill="1" applyBorder="1" applyAlignment="1">
      <alignment vertical="center"/>
      <protection/>
    </xf>
    <xf numFmtId="179" fontId="26" fillId="0" borderId="0" xfId="118" applyNumberFormat="1" applyFont="1" applyFill="1" applyAlignment="1">
      <alignment vertical="center"/>
      <protection/>
    </xf>
    <xf numFmtId="0" fontId="26" fillId="0" borderId="0" xfId="118" applyFont="1" applyFill="1" applyAlignment="1">
      <alignment vertical="center"/>
      <protection/>
    </xf>
    <xf numFmtId="0" fontId="3" fillId="0" borderId="0" xfId="118" applyFont="1" applyFill="1">
      <alignment/>
      <protection/>
    </xf>
    <xf numFmtId="178" fontId="1" fillId="0" borderId="0" xfId="118" applyNumberFormat="1" applyFont="1" applyAlignment="1">
      <alignment vertical="center"/>
      <protection/>
    </xf>
    <xf numFmtId="178" fontId="2" fillId="0" borderId="0" xfId="118" applyNumberFormat="1" applyFont="1" applyAlignment="1">
      <alignment vertical="center"/>
      <protection/>
    </xf>
    <xf numFmtId="178" fontId="2" fillId="0" borderId="0" xfId="118" applyNumberFormat="1" applyFont="1" applyAlignment="1">
      <alignment vertical="center" wrapText="1"/>
      <protection/>
    </xf>
    <xf numFmtId="178" fontId="2" fillId="0" borderId="0" xfId="118" applyNumberFormat="1" applyFont="1">
      <alignment/>
      <protection/>
    </xf>
    <xf numFmtId="178" fontId="3" fillId="0" borderId="0" xfId="118" applyNumberFormat="1" applyFont="1">
      <alignment/>
      <protection/>
    </xf>
    <xf numFmtId="178" fontId="4" fillId="0" borderId="0" xfId="118" applyNumberFormat="1" applyFont="1" applyAlignment="1">
      <alignment horizontal="center" vertical="center"/>
      <protection/>
    </xf>
    <xf numFmtId="178" fontId="5" fillId="0" borderId="10" xfId="118" applyNumberFormat="1" applyFont="1" applyBorder="1" applyAlignment="1">
      <alignment horizontal="right" vertical="center"/>
      <protection/>
    </xf>
    <xf numFmtId="178" fontId="2" fillId="0" borderId="10" xfId="118" applyNumberFormat="1" applyFont="1" applyBorder="1" applyAlignment="1">
      <alignment horizontal="right" vertical="center"/>
      <protection/>
    </xf>
    <xf numFmtId="178" fontId="2" fillId="0" borderId="0" xfId="118" applyNumberFormat="1" applyFont="1" applyAlignment="1">
      <alignment horizontal="right" vertical="center"/>
      <protection/>
    </xf>
    <xf numFmtId="178" fontId="2" fillId="0" borderId="20" xfId="118" applyNumberFormat="1" applyFont="1" applyBorder="1" applyAlignment="1">
      <alignment horizontal="center" vertical="center" wrapText="1"/>
      <protection/>
    </xf>
    <xf numFmtId="178" fontId="5" fillId="0" borderId="13" xfId="118" applyNumberFormat="1" applyFont="1" applyBorder="1" applyAlignment="1">
      <alignment horizontal="center" vertical="center" wrapText="1"/>
      <protection/>
    </xf>
    <xf numFmtId="178" fontId="5" fillId="0" borderId="0" xfId="118" applyNumberFormat="1" applyFont="1" applyAlignment="1">
      <alignment horizontal="center" vertical="center" wrapText="1"/>
      <protection/>
    </xf>
    <xf numFmtId="178" fontId="2" fillId="0" borderId="15" xfId="118" applyNumberFormat="1" applyFont="1" applyBorder="1" applyAlignment="1">
      <alignment horizontal="center" vertical="center" wrapText="1"/>
      <protection/>
    </xf>
    <xf numFmtId="178" fontId="2" fillId="0" borderId="0" xfId="118" applyNumberFormat="1" applyFont="1" applyAlignment="1">
      <alignment horizontal="center" vertical="center" wrapText="1"/>
      <protection/>
    </xf>
    <xf numFmtId="1" fontId="5" fillId="0" borderId="33" xfId="118" applyNumberFormat="1" applyFont="1" applyFill="1" applyBorder="1" applyAlignment="1" applyProtection="1">
      <alignment horizontal="left" vertical="center"/>
      <protection locked="0"/>
    </xf>
    <xf numFmtId="180" fontId="2" fillId="0" borderId="16" xfId="118" applyNumberFormat="1" applyFont="1" applyBorder="1" applyAlignment="1">
      <alignment horizontal="right" vertical="center"/>
      <protection/>
    </xf>
    <xf numFmtId="183" fontId="2" fillId="0" borderId="16" xfId="118" applyNumberFormat="1" applyFont="1" applyBorder="1" applyAlignment="1">
      <alignment horizontal="right" vertical="center"/>
      <protection/>
    </xf>
    <xf numFmtId="0" fontId="29" fillId="0" borderId="17" xfId="118" applyNumberFormat="1" applyFont="1" applyFill="1" applyBorder="1" applyAlignment="1">
      <alignment vertical="center" wrapText="1"/>
      <protection/>
    </xf>
    <xf numFmtId="0" fontId="29" fillId="0" borderId="0" xfId="118" applyNumberFormat="1" applyFont="1" applyFill="1" applyAlignment="1">
      <alignment vertical="center" wrapText="1"/>
      <protection/>
    </xf>
    <xf numFmtId="1" fontId="5" fillId="0" borderId="33" xfId="118" applyNumberFormat="1" applyFont="1" applyBorder="1" applyAlignment="1" applyProtection="1">
      <alignment horizontal="left" vertical="center" indent="1"/>
      <protection locked="0"/>
    </xf>
    <xf numFmtId="0" fontId="19" fillId="0" borderId="0" xfId="118" applyNumberFormat="1" applyFont="1" applyFill="1" applyAlignment="1">
      <alignment vertical="center" wrapText="1"/>
      <protection/>
    </xf>
    <xf numFmtId="1" fontId="5" fillId="0" borderId="33" xfId="118" applyNumberFormat="1" applyFont="1" applyBorder="1" applyAlignment="1" applyProtection="1">
      <alignment horizontal="left" vertical="center" indent="2"/>
      <protection locked="0"/>
    </xf>
    <xf numFmtId="0" fontId="20" fillId="0" borderId="0" xfId="118" applyNumberFormat="1" applyFont="1" applyFill="1" applyAlignment="1">
      <alignment vertical="center" wrapText="1"/>
      <protection/>
    </xf>
    <xf numFmtId="191" fontId="2" fillId="0" borderId="0" xfId="118" applyNumberFormat="1" applyFont="1" applyAlignment="1">
      <alignment vertical="center"/>
      <protection/>
    </xf>
    <xf numFmtId="191" fontId="2" fillId="0" borderId="0" xfId="118" applyNumberFormat="1" applyFont="1" applyFill="1" applyAlignment="1">
      <alignment vertical="center"/>
      <protection/>
    </xf>
    <xf numFmtId="193" fontId="2" fillId="0" borderId="17" xfId="118" applyNumberFormat="1" applyFont="1" applyFill="1" applyBorder="1" applyAlignment="1">
      <alignment vertical="center"/>
      <protection/>
    </xf>
    <xf numFmtId="193" fontId="2" fillId="0" borderId="0" xfId="118" applyNumberFormat="1" applyFont="1" applyFill="1" applyAlignment="1">
      <alignment vertical="center"/>
      <protection/>
    </xf>
    <xf numFmtId="178" fontId="5" fillId="0" borderId="33" xfId="118" applyNumberFormat="1" applyFont="1" applyBorder="1" applyAlignment="1">
      <alignment vertical="center"/>
      <protection/>
    </xf>
    <xf numFmtId="180" fontId="2" fillId="0" borderId="16" xfId="143" applyNumberFormat="1" applyFont="1" applyFill="1" applyBorder="1" applyAlignment="1">
      <alignment horizontal="right" vertical="center"/>
    </xf>
    <xf numFmtId="192" fontId="2" fillId="0" borderId="16" xfId="118" applyNumberFormat="1" applyFont="1" applyBorder="1" applyAlignment="1">
      <alignment horizontal="right" vertical="center"/>
      <protection/>
    </xf>
    <xf numFmtId="178" fontId="2" fillId="0" borderId="17" xfId="118" applyNumberFormat="1" applyFont="1" applyBorder="1" applyAlignment="1">
      <alignment vertical="center"/>
      <protection/>
    </xf>
    <xf numFmtId="178" fontId="5" fillId="0" borderId="33" xfId="118" applyNumberFormat="1" applyFont="1" applyBorder="1" applyAlignment="1">
      <alignment horizontal="left" vertical="center" indent="1"/>
      <protection/>
    </xf>
    <xf numFmtId="191" fontId="2" fillId="0" borderId="0" xfId="143" applyNumberFormat="1" applyFont="1" applyFill="1" applyBorder="1" applyAlignment="1">
      <alignment vertical="center"/>
    </xf>
    <xf numFmtId="178" fontId="5" fillId="0" borderId="33" xfId="118" applyNumberFormat="1" applyFont="1" applyBorder="1" applyAlignment="1">
      <alignment horizontal="left" vertical="center" indent="2"/>
      <protection/>
    </xf>
    <xf numFmtId="178" fontId="5" fillId="0" borderId="33" xfId="118" applyNumberFormat="1" applyFont="1" applyBorder="1" applyAlignment="1">
      <alignment horizontal="left" vertical="center" indent="4"/>
      <protection/>
    </xf>
    <xf numFmtId="180" fontId="2" fillId="0" borderId="24" xfId="118" applyNumberFormat="1" applyFont="1" applyBorder="1" applyAlignment="1">
      <alignment horizontal="right" vertical="center"/>
      <protection/>
    </xf>
    <xf numFmtId="192" fontId="2" fillId="0" borderId="24" xfId="118" applyNumberFormat="1" applyFont="1" applyBorder="1" applyAlignment="1">
      <alignment horizontal="right" vertical="center"/>
      <protection/>
    </xf>
    <xf numFmtId="183" fontId="2" fillId="0" borderId="24" xfId="118" applyNumberFormat="1" applyFont="1" applyBorder="1" applyAlignment="1">
      <alignment horizontal="right" vertical="center"/>
      <protection/>
    </xf>
    <xf numFmtId="178" fontId="26" fillId="0" borderId="15" xfId="118" applyNumberFormat="1" applyFont="1" applyBorder="1" applyAlignment="1">
      <alignment vertical="center"/>
      <protection/>
    </xf>
    <xf numFmtId="178" fontId="26" fillId="0" borderId="0" xfId="118" applyNumberFormat="1" applyFont="1" applyAlignment="1">
      <alignment vertical="center"/>
      <protection/>
    </xf>
    <xf numFmtId="0" fontId="0" fillId="0" borderId="0" xfId="0" applyFill="1" applyAlignment="1">
      <alignment/>
    </xf>
    <xf numFmtId="178" fontId="3" fillId="0" borderId="0" xfId="118" applyNumberFormat="1" applyFont="1" applyFill="1" applyAlignment="1">
      <alignment horizontal="center" vertical="center"/>
      <protection/>
    </xf>
    <xf numFmtId="192" fontId="30" fillId="0" borderId="0" xfId="118" applyNumberFormat="1" applyFont="1" applyAlignment="1">
      <alignment horizontal="center"/>
      <protection/>
    </xf>
    <xf numFmtId="192" fontId="23" fillId="0" borderId="0" xfId="118" applyNumberFormat="1" applyFont="1" applyAlignment="1">
      <alignment horizontal="left"/>
      <protection/>
    </xf>
    <xf numFmtId="178" fontId="23" fillId="0" borderId="0" xfId="118" applyNumberFormat="1" applyFont="1" applyAlignment="1">
      <alignment/>
      <protection/>
    </xf>
    <xf numFmtId="192" fontId="23" fillId="0" borderId="0" xfId="118" applyNumberFormat="1" applyFont="1" applyAlignment="1">
      <alignment horizontal="left" vertical="center"/>
      <protection/>
    </xf>
    <xf numFmtId="178" fontId="23" fillId="0" borderId="0" xfId="118" applyNumberFormat="1" applyFont="1" applyAlignment="1">
      <alignment vertical="center"/>
      <protection/>
    </xf>
    <xf numFmtId="192" fontId="0" fillId="0" borderId="0" xfId="118" applyNumberFormat="1" applyFont="1" applyAlignment="1">
      <alignment horizontal="left" vertical="center" indent="1"/>
      <protection/>
    </xf>
    <xf numFmtId="192" fontId="0" fillId="0" borderId="0" xfId="118" applyNumberFormat="1" applyFont="1" applyAlignment="1">
      <alignment horizontal="left" vertical="center" indent="4"/>
      <protection/>
    </xf>
    <xf numFmtId="192" fontId="0" fillId="0" borderId="0" xfId="118" applyNumberFormat="1" applyFont="1" applyFill="1" applyAlignment="1">
      <alignment horizontal="left" vertical="center" indent="1"/>
      <protection/>
    </xf>
    <xf numFmtId="178" fontId="23" fillId="0" borderId="0" xfId="118" applyNumberFormat="1" applyFont="1" applyFill="1" applyAlignment="1">
      <alignment vertical="center"/>
      <protection/>
    </xf>
    <xf numFmtId="192" fontId="0" fillId="0" borderId="0" xfId="118" applyNumberFormat="1" applyFont="1" applyFill="1" applyAlignment="1">
      <alignment horizontal="left" vertical="center" indent="4"/>
      <protection/>
    </xf>
    <xf numFmtId="0" fontId="0" fillId="0" borderId="0" xfId="0" applyFont="1" applyAlignment="1">
      <alignment/>
    </xf>
    <xf numFmtId="192" fontId="30" fillId="0" borderId="0" xfId="118" applyNumberFormat="1" applyFont="1" applyFill="1" applyAlignment="1">
      <alignment horizontal="center" vertical="center"/>
      <protection/>
    </xf>
    <xf numFmtId="178" fontId="23" fillId="0" borderId="0" xfId="118" applyNumberFormat="1" applyFont="1" applyFill="1" applyAlignment="1">
      <alignment horizontal="center" vertical="center"/>
      <protection/>
    </xf>
    <xf numFmtId="178" fontId="0" fillId="0" borderId="0" xfId="118" applyNumberFormat="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3" fillId="0" borderId="0" xfId="118" applyFont="1">
      <alignment/>
      <protection/>
    </xf>
    <xf numFmtId="0" fontId="14" fillId="0" borderId="0" xfId="118" applyFont="1">
      <alignment/>
      <protection/>
    </xf>
    <xf numFmtId="0" fontId="0" fillId="0" borderId="0" xfId="118" applyFont="1">
      <alignment/>
      <protection/>
    </xf>
    <xf numFmtId="0" fontId="31" fillId="0" borderId="0" xfId="118" applyFont="1" applyAlignment="1">
      <alignment horizontal="center"/>
      <protection/>
    </xf>
    <xf numFmtId="0" fontId="31" fillId="0" borderId="0" xfId="118" applyFont="1">
      <alignment/>
      <protection/>
    </xf>
    <xf numFmtId="0" fontId="32" fillId="0" borderId="0" xfId="118" applyFont="1">
      <alignment/>
      <protection/>
    </xf>
    <xf numFmtId="0" fontId="33" fillId="0" borderId="0" xfId="118" applyFont="1" applyAlignment="1">
      <alignment vertical="top"/>
      <protection/>
    </xf>
    <xf numFmtId="0" fontId="34" fillId="0" borderId="0" xfId="118" applyFont="1" applyAlignment="1">
      <alignment horizontal="center" vertical="center" wrapText="1"/>
      <protection/>
    </xf>
    <xf numFmtId="0" fontId="34" fillId="0" borderId="0" xfId="118" applyFont="1" applyAlignment="1">
      <alignment horizontal="center" wrapText="1"/>
      <protection/>
    </xf>
    <xf numFmtId="0" fontId="35" fillId="0" borderId="0" xfId="118" applyFont="1" applyAlignment="1">
      <alignment horizontal="center"/>
      <protection/>
    </xf>
    <xf numFmtId="0" fontId="36" fillId="0" borderId="0" xfId="118" applyFont="1" applyAlignment="1">
      <alignment horizontal="center"/>
      <protection/>
    </xf>
    <xf numFmtId="0" fontId="37" fillId="0" borderId="0" xfId="118" applyFont="1">
      <alignment/>
      <protection/>
    </xf>
    <xf numFmtId="0" fontId="4" fillId="0" borderId="0" xfId="118" applyFont="1" applyAlignment="1">
      <alignment horizontal="center" vertical="center"/>
      <protection/>
    </xf>
    <xf numFmtId="0" fontId="38" fillId="0" borderId="0" xfId="118" applyFont="1" applyAlignment="1">
      <alignment horizontal="center"/>
      <protection/>
    </xf>
    <xf numFmtId="31" fontId="39" fillId="0" borderId="0" xfId="118" applyNumberFormat="1" applyFont="1" applyFill="1" applyAlignment="1">
      <alignment horizontal="center" vertical="center"/>
      <protection/>
    </xf>
    <xf numFmtId="0" fontId="32" fillId="0" borderId="0" xfId="118" applyFont="1" applyAlignment="1">
      <alignment horizontal="right"/>
      <protection/>
    </xf>
    <xf numFmtId="0" fontId="40" fillId="0" borderId="0" xfId="118" applyFont="1">
      <alignment/>
      <protection/>
    </xf>
    <xf numFmtId="0" fontId="41" fillId="0" borderId="0" xfId="118" applyFont="1" applyAlignment="1">
      <alignment horizontal="center"/>
      <protection/>
    </xf>
    <xf numFmtId="0" fontId="41" fillId="0" borderId="0" xfId="118" applyFont="1">
      <alignment/>
      <protection/>
    </xf>
    <xf numFmtId="0" fontId="42" fillId="0" borderId="0" xfId="118" applyFont="1" applyAlignment="1">
      <alignment horizontal="center"/>
      <protection/>
    </xf>
    <xf numFmtId="0" fontId="43" fillId="0" borderId="0" xfId="118" applyFont="1" applyAlignment="1">
      <alignment horizontal="center"/>
      <protection/>
    </xf>
    <xf numFmtId="0" fontId="37" fillId="0" borderId="0" xfId="118" applyFont="1" applyAlignment="1">
      <alignment/>
      <protection/>
    </xf>
    <xf numFmtId="31" fontId="44" fillId="0" borderId="0" xfId="118" applyNumberFormat="1" applyFont="1" applyFill="1" applyAlignment="1">
      <alignment horizontal="center"/>
      <protection/>
    </xf>
  </cellXfs>
  <cellStyles count="1488">
    <cellStyle name="Normal" xfId="0"/>
    <cellStyle name="Currency [0]" xfId="15"/>
    <cellStyle name="常规 39" xfId="16"/>
    <cellStyle name="常规 44" xfId="17"/>
    <cellStyle name="Currency" xfId="18"/>
    <cellStyle name="60% - 强调文字颜色 2 2 9 2" xfId="19"/>
    <cellStyle name="40% - 强调文字颜色 1 2 4 2" xfId="20"/>
    <cellStyle name="40% - 强调文字颜色 5 2 13 2" xfId="21"/>
    <cellStyle name="常规 2 2 4" xfId="22"/>
    <cellStyle name="20% - 强调文字颜色 6 2 12" xfId="23"/>
    <cellStyle name="输入" xfId="24"/>
    <cellStyle name="20% - 强调文字颜色 3" xfId="25"/>
    <cellStyle name="20% - 强调文字颜色 4 2 14" xfId="26"/>
    <cellStyle name="40% - 强调文字颜色 4 2 9 2" xfId="27"/>
    <cellStyle name="20% - 强调文字颜色 3 2 4 2" xfId="28"/>
    <cellStyle name="20% - 强调文字颜色 2 2_复件 20140224-2014年红本顺序表(社保基金)" xfId="29"/>
    <cellStyle name="&#10;mouse.drv=lm 2 3" xfId="30"/>
    <cellStyle name="Comma [0]" xfId="31"/>
    <cellStyle name="差" xfId="32"/>
    <cellStyle name="40% - 强调文字颜色 1 2 13" xfId="33"/>
    <cellStyle name="40% - 强调文字颜色 3" xfId="34"/>
    <cellStyle name="Comma" xfId="35"/>
    <cellStyle name="60% - 强调文字颜色 3" xfId="36"/>
    <cellStyle name="Hyperlink" xfId="37"/>
    <cellStyle name="Percent" xfId="38"/>
    <cellStyle name="60% - 强调文字颜色 4 2 14" xfId="39"/>
    <cellStyle name="20% - 强调文字颜色 3 2 8 2" xfId="40"/>
    <cellStyle name="&#10;mouse.drv=lm 6 3" xfId="41"/>
    <cellStyle name="Followed Hyperlink" xfId="42"/>
    <cellStyle name="适中 2 4 2" xfId="43"/>
    <cellStyle name="60% - 强调文字颜色 1 2 10 2" xfId="44"/>
    <cellStyle name="注释" xfId="45"/>
    <cellStyle name="60% - 强调文字颜色 2" xfId="46"/>
    <cellStyle name="警告文本 2 15" xfId="47"/>
    <cellStyle name="_x000a_mouse.drv=lm 7" xfId="48"/>
    <cellStyle name="20% - 强调文字颜色 5 2 10 2" xfId="49"/>
    <cellStyle name="标题 4" xfId="50"/>
    <cellStyle name="警告文本" xfId="51"/>
    <cellStyle name="标题" xfId="52"/>
    <cellStyle name="60% - 强调文字颜色 1 2 9 2" xfId="53"/>
    <cellStyle name="计算 2 10" xfId="54"/>
    <cellStyle name="60% - 强调文字颜色 2 2 2" xfId="55"/>
    <cellStyle name="解释性文本" xfId="56"/>
    <cellStyle name="注释 2 10 2" xfId="57"/>
    <cellStyle name="标题 1" xfId="58"/>
    <cellStyle name="计算 2 10 2" xfId="59"/>
    <cellStyle name="60% - 强调文字颜色 2 2 2 2" xfId="60"/>
    <cellStyle name="标题 2" xfId="61"/>
    <cellStyle name="60% - 强调文字颜色 1" xfId="62"/>
    <cellStyle name="警告文本 2 14" xfId="63"/>
    <cellStyle name="标题 3" xfId="64"/>
    <cellStyle name="60% - 强调文字颜色 4" xfId="65"/>
    <cellStyle name="适中 2 6 2" xfId="66"/>
    <cellStyle name="60% - 强调文字颜色 1 2 12 2" xfId="67"/>
    <cellStyle name="输出" xfId="68"/>
    <cellStyle name="常规 90" xfId="69"/>
    <cellStyle name="常规 85" xfId="70"/>
    <cellStyle name="20% - 强调文字颜色 3 2 9 2" xfId="71"/>
    <cellStyle name="计算" xfId="72"/>
    <cellStyle name="40% - 强调文字颜色 4 2" xfId="73"/>
    <cellStyle name="检查单元格" xfId="74"/>
    <cellStyle name="20% - 强调文字颜色 6" xfId="75"/>
    <cellStyle name="20% - 强调文字颜色 1 2 14 2" xfId="76"/>
    <cellStyle name="40% - 强调文字颜色 1 2 9" xfId="77"/>
    <cellStyle name="强调文字颜色 2" xfId="78"/>
    <cellStyle name="60% - 强调文字颜色 4 2 11 2" xfId="79"/>
    <cellStyle name="注释 2 3" xfId="80"/>
    <cellStyle name="好 2 8" xfId="81"/>
    <cellStyle name="标题 5 10 2" xfId="82"/>
    <cellStyle name="20% - 强调文字颜色 5 2 5 2" xfId="83"/>
    <cellStyle name="链接单元格" xfId="84"/>
    <cellStyle name="适中 2 5" xfId="85"/>
    <cellStyle name="60% - 强调文字颜色 1 2 11" xfId="86"/>
    <cellStyle name="汇总" xfId="87"/>
    <cellStyle name="好" xfId="88"/>
    <cellStyle name="差 2 3 2" xfId="89"/>
    <cellStyle name="60% - 强调文字颜色 3 2 3 2" xfId="90"/>
    <cellStyle name="适中" xfId="91"/>
    <cellStyle name="20% - 强调文字颜色 5" xfId="92"/>
    <cellStyle name="40% - 强调文字颜色 1 2 8" xfId="93"/>
    <cellStyle name="强调文字颜色 1" xfId="94"/>
    <cellStyle name="常规 2 2 2 4" xfId="95"/>
    <cellStyle name="60% - 强调文字颜色 5 2 8 2" xfId="96"/>
    <cellStyle name="40% - 强调文字颜色 4 2 3 2" xfId="97"/>
    <cellStyle name="20% - 强调文字颜色 1" xfId="98"/>
    <cellStyle name="40% - 强调文字颜色 1" xfId="99"/>
    <cellStyle name="标题 2 2 14" xfId="100"/>
    <cellStyle name="20% - 强调文字颜色 2" xfId="101"/>
    <cellStyle name="40% - 强调文字颜色 2" xfId="102"/>
    <cellStyle name="标题 2 2 15" xfId="103"/>
    <cellStyle name="强调文字颜色 3" xfId="104"/>
    <cellStyle name="20% - 强调文字颜色 4 2 8 2" xfId="105"/>
    <cellStyle name="强调文字颜色 4" xfId="106"/>
    <cellStyle name="20% - 强调文字颜色 4" xfId="107"/>
    <cellStyle name="标题 5 3 2" xfId="108"/>
    <cellStyle name="40% - 强调文字颜色 4" xfId="109"/>
    <cellStyle name="强调文字颜色 5" xfId="110"/>
    <cellStyle name="40% - 强调文字颜色 5" xfId="111"/>
    <cellStyle name="60% - 强调文字颜色 5" xfId="112"/>
    <cellStyle name="强调文字颜色 6" xfId="113"/>
    <cellStyle name="40% - 强调文字颜色 6" xfId="114"/>
    <cellStyle name="&#10;mouse.drv=lm 2 2" xfId="115"/>
    <cellStyle name="60% - 强调文字颜色 6" xfId="116"/>
    <cellStyle name="&#10;mouse.drv=lm 4" xfId="117"/>
    <cellStyle name="&#10;mouse.drv=lm" xfId="118"/>
    <cellStyle name="汇总 2 11" xfId="119"/>
    <cellStyle name="60% - 强调文字颜色 6 2 9" xfId="120"/>
    <cellStyle name="&#10;mouse.drv=lm 3_2016年预决算草案（省级终版）" xfId="121"/>
    <cellStyle name="40% - 强调文字颜色 5 2 4" xfId="122"/>
    <cellStyle name="60% - 强调文字颜色 2 2 12 2" xfId="123"/>
    <cellStyle name="&#10;mouse.drv=lm 2" xfId="124"/>
    <cellStyle name="&#10;mouse.drv=lm_2012年基金收支执行2013年度基金收支预算" xfId="125"/>
    <cellStyle name="&#10;mouse.drv=lm 2_2016年预决算草案（省级终版）" xfId="126"/>
    <cellStyle name="&#10;mouse.drv=lm 3" xfId="127"/>
    <cellStyle name="40% - 强调文字颜色 2 2 10 2" xfId="128"/>
    <cellStyle name="&#10;mouse.drv=lm 5" xfId="129"/>
    <cellStyle name="20% - 强调文字颜色 2 2 14 2" xfId="130"/>
    <cellStyle name="&#10;mouse.drv=lm 3 2" xfId="131"/>
    <cellStyle name="&#10;mouse.drv=lm 6" xfId="132"/>
    <cellStyle name="&#10;mouse.drv=lm 3 3" xfId="133"/>
    <cellStyle name="20% - 强调文字颜色 3 2 5 2" xfId="134"/>
    <cellStyle name="60% - 强调文字颜色 5 2 4" xfId="135"/>
    <cellStyle name="&#10;mouse.drv=lm 5_2016年预决算草案（省级终版）" xfId="136"/>
    <cellStyle name="&#10;mouse.drv=lm 6 2" xfId="137"/>
    <cellStyle name="&#10;mouse.drv=lm 7" xfId="138"/>
    <cellStyle name="常规 2 2 2 2 2" xfId="139"/>
    <cellStyle name="20% - 强调文字颜色 4 2_复件 20140224-2014年红本顺序表(社保基金)" xfId="140"/>
    <cellStyle name="标题 1 2 13" xfId="141"/>
    <cellStyle name="40% - 强调文字颜色 1 2 6 2" xfId="142"/>
    <cellStyle name="_x000a_mouse.drv=lm" xfId="143"/>
    <cellStyle name="_x000a_mouse.drv=lm 5_2016年预决算草案（省级终版）" xfId="144"/>
    <cellStyle name="_x000a_mouse.drv=lm 7_16省本级支出" xfId="145"/>
    <cellStyle name="40% - 强调文字颜色 6 2_复件 20140224-2014年红本顺序表(社保基金)" xfId="146"/>
    <cellStyle name="_x005f_x000a_mouse.drv=lm 5_2016年预决算草案（省级终版）" xfId="147"/>
    <cellStyle name="20% - 强调文字颜色 6 2 4 2" xfId="148"/>
    <cellStyle name="强调文字颜色 2 2 12" xfId="149"/>
    <cellStyle name="20% - 强调文字颜色 1 2" xfId="150"/>
    <cellStyle name="20% - 强调文字颜色 1 2 10" xfId="151"/>
    <cellStyle name="20% - 强调文字颜色 1 2 10 2" xfId="152"/>
    <cellStyle name="20% - 强调文字颜色 1 2 11" xfId="153"/>
    <cellStyle name="强调文字颜色 3 2 13" xfId="154"/>
    <cellStyle name="20% - 强调文字颜色 2 2 3 2" xfId="155"/>
    <cellStyle name="40% - 强调文字颜色 3 2 8 2" xfId="156"/>
    <cellStyle name="20% - 强调文字颜色 1 2 11 2" xfId="157"/>
    <cellStyle name="20% - 强调文字颜色 1 2 12" xfId="158"/>
    <cellStyle name="20% - 强调文字颜色 1 2 12 2" xfId="159"/>
    <cellStyle name="20% - 强调文字颜色 1 2 13" xfId="160"/>
    <cellStyle name="60% - 强调文字颜色 4 2 10" xfId="161"/>
    <cellStyle name="20% - 强调文字颜色 1 2 13 2" xfId="162"/>
    <cellStyle name="60% - 强调文字颜色 4 2 10 2" xfId="163"/>
    <cellStyle name="20% - 强调文字颜色 1 2 14" xfId="164"/>
    <cellStyle name="40% - 强调文字颜色 2 2 13 2" xfId="165"/>
    <cellStyle name="60% - 强调文字颜色 4 2 11" xfId="166"/>
    <cellStyle name="20% - 强调文字颜色 1 2 15" xfId="167"/>
    <cellStyle name="警告文本 2 5" xfId="168"/>
    <cellStyle name="60% - 强调文字颜色 1 2 4 2" xfId="169"/>
    <cellStyle name="60% - 强调文字颜色 4 2 12" xfId="170"/>
    <cellStyle name="强调文字颜色 2 2 12 2" xfId="171"/>
    <cellStyle name="20% - 强调文字颜色 1 2 2" xfId="172"/>
    <cellStyle name="40% - 强调文字颜色 2 2 7" xfId="173"/>
    <cellStyle name="20% - 强调文字颜色 1 2 2 2" xfId="174"/>
    <cellStyle name="40% - 强调文字颜色 2 2 7 2" xfId="175"/>
    <cellStyle name="40% - 强调文字颜色 2 2" xfId="176"/>
    <cellStyle name="20% - 强调文字颜色 1 2 3" xfId="177"/>
    <cellStyle name="40% - 强调文字颜色 2 2 8" xfId="178"/>
    <cellStyle name="20% - 强调文字颜色 1 2 3 2" xfId="179"/>
    <cellStyle name="40% - 强调文字颜色 2 2 8 2" xfId="180"/>
    <cellStyle name="40% - 强调文字颜色 2 2 2" xfId="181"/>
    <cellStyle name="60% - 强调文字颜色 3 2 7" xfId="182"/>
    <cellStyle name="20% - 强调文字颜色 1 2 4" xfId="183"/>
    <cellStyle name="40% - 强调文字颜色 2 2 9" xfId="184"/>
    <cellStyle name="40% - 强调文字颜色 3 2 11 2" xfId="185"/>
    <cellStyle name="20% - 强调文字颜色 1 2 4 2" xfId="186"/>
    <cellStyle name="40% - 强调文字颜色 2 2 9 2" xfId="187"/>
    <cellStyle name="标题 4 2 6 2" xfId="188"/>
    <cellStyle name="20% - 强调文字颜色 1 2 5" xfId="189"/>
    <cellStyle name="20% - 强调文字颜色 1 2 5 2" xfId="190"/>
    <cellStyle name="20% - 强调文字颜色 1 2 6" xfId="191"/>
    <cellStyle name="20% - 强调文字颜色 1 2 6 2" xfId="192"/>
    <cellStyle name="20% - 强调文字颜色 1 2 7" xfId="193"/>
    <cellStyle name="20% - 强调文字颜色 1 2 7 2" xfId="194"/>
    <cellStyle name="20% - 强调文字颜色 1 2 8" xfId="195"/>
    <cellStyle name="20% - 强调文字颜色 5 2 2 2" xfId="196"/>
    <cellStyle name="40% - 强调文字颜色 6 2 7 2" xfId="197"/>
    <cellStyle name="20% - 强调文字颜色 1 2 8 2" xfId="198"/>
    <cellStyle name="20% - 强调文字颜色 2 2 9" xfId="199"/>
    <cellStyle name="20% - 强调文字颜色 1 2 9" xfId="200"/>
    <cellStyle name="20% - 强调文字颜色 1 2 9 2" xfId="201"/>
    <cellStyle name="常规 2 2 5 2" xfId="202"/>
    <cellStyle name="20% - 强调文字颜色 1 2_复件 20140224-2014年红本顺序表(社保基金)" xfId="203"/>
    <cellStyle name="链接单元格 2 13 2" xfId="204"/>
    <cellStyle name="20% - 强调文字颜色 5 2 12" xfId="205"/>
    <cellStyle name="20% - 强调文字颜色 2 2" xfId="206"/>
    <cellStyle name="20% - 强调文字颜色 3 2 7" xfId="207"/>
    <cellStyle name="常规_051225吉林省基金收支预算简表 2 2 2 2" xfId="208"/>
    <cellStyle name="20% - 强调文字颜色 2 2 10" xfId="209"/>
    <cellStyle name="检查单元格 2 14" xfId="210"/>
    <cellStyle name="常规_051225吉林省基金收支预算简表 2 2 2 2 2" xfId="211"/>
    <cellStyle name="20% - 强调文字颜色 2 2 10 2" xfId="212"/>
    <cellStyle name="常规_051225吉林省基金收支预算简表 2 2 2 3" xfId="213"/>
    <cellStyle name="20% - 强调文字颜色 2 2 11" xfId="214"/>
    <cellStyle name="20% - 强调文字颜色 2 2 11 2" xfId="215"/>
    <cellStyle name="20% - 强调文字颜色 3 2_复件 20140224-2014年红本顺序表(社保基金)" xfId="216"/>
    <cellStyle name="强调文字颜色 4 2 13 2" xfId="217"/>
    <cellStyle name="20% - 强调文字颜色 2 2 4" xfId="218"/>
    <cellStyle name="40% - 强调文字颜色 3 2 9" xfId="219"/>
    <cellStyle name="常规 2 2" xfId="220"/>
    <cellStyle name="20% - 强调文字颜色 2 2 12" xfId="221"/>
    <cellStyle name="60% - 强调文字颜色 1 2 6 2" xfId="222"/>
    <cellStyle name="常规 2 2 2" xfId="223"/>
    <cellStyle name="20% - 强调文字颜色 2 2 12 2" xfId="224"/>
    <cellStyle name="常规 2 3" xfId="225"/>
    <cellStyle name="20% - 强调文字颜色 2 2 13" xfId="226"/>
    <cellStyle name="20% - 强调文字颜色 2 2 13 2" xfId="227"/>
    <cellStyle name="常规 2 4" xfId="228"/>
    <cellStyle name="20% - 强调文字颜色 2 2 14" xfId="229"/>
    <cellStyle name="常规 2 5" xfId="230"/>
    <cellStyle name="20% - 强调文字颜色 2 2 15" xfId="231"/>
    <cellStyle name="20% - 强调文字颜色 3 2 7 2" xfId="232"/>
    <cellStyle name="20% - 强调文字颜色 2 2 2" xfId="233"/>
    <cellStyle name="40% - 强调文字颜色 3 2 7" xfId="234"/>
    <cellStyle name="40% - 强调文字颜色 2 2 11" xfId="235"/>
    <cellStyle name="20% - 强调文字颜色 2 2 2 2" xfId="236"/>
    <cellStyle name="40% - 强调文字颜色 3 2 7 2" xfId="237"/>
    <cellStyle name="20% - 强调文字颜色 2 2 3" xfId="238"/>
    <cellStyle name="40% - 强调文字颜色 3 2 8" xfId="239"/>
    <cellStyle name="20% - 强调文字颜色 2 2 4 2" xfId="240"/>
    <cellStyle name="40% - 强调文字颜色 3 2 9 2" xfId="241"/>
    <cellStyle name="20% - 强调文字颜色 2 2 5" xfId="242"/>
    <cellStyle name="20% - 强调文字颜色 2 2 5 2" xfId="243"/>
    <cellStyle name="强调文字颜色 1 2 9 2" xfId="244"/>
    <cellStyle name="20% - 强调文字颜色 2 2 6" xfId="245"/>
    <cellStyle name="40% - 强调文字颜色 5 2 12 2" xfId="246"/>
    <cellStyle name="40% - 强调文字颜色 1 2 3 2" xfId="247"/>
    <cellStyle name="60% - 强调文字颜色 2 2 8 2" xfId="248"/>
    <cellStyle name="20% - 强调文字颜色 2 2 6 2" xfId="249"/>
    <cellStyle name="汇总 2 10" xfId="250"/>
    <cellStyle name="60% - 强调文字颜色 6 2 8" xfId="251"/>
    <cellStyle name="40% - 强调文字颜色 5 2 3" xfId="252"/>
    <cellStyle name="20% - 强调文字颜色 2 2 7" xfId="253"/>
    <cellStyle name="20% - 强调文字颜色 2 2 7 2" xfId="254"/>
    <cellStyle name="20% - 强调文字颜色 2 2 8" xfId="255"/>
    <cellStyle name="20% - 强调文字颜色 2 2 8 2" xfId="256"/>
    <cellStyle name="20% - 强调文字颜色 2 2 9 2" xfId="257"/>
    <cellStyle name="20% - 强调文字颜色 3 2" xfId="258"/>
    <cellStyle name="20% - 强调文字颜色 3 2 10" xfId="259"/>
    <cellStyle name="计算 2 12" xfId="260"/>
    <cellStyle name="20% - 强调文字颜色 3 2 10 2" xfId="261"/>
    <cellStyle name="60% - 强调文字颜色 2 2 4" xfId="262"/>
    <cellStyle name="20% - 强调文字颜色 3 2 11" xfId="263"/>
    <cellStyle name="20% - 强调文字颜色 3 2 11 2" xfId="264"/>
    <cellStyle name="20% - 强调文字颜色 3 2 12" xfId="265"/>
    <cellStyle name="20% - 强调文字颜色 3 2 12 2" xfId="266"/>
    <cellStyle name="20% - 强调文字颜色 3 2 13" xfId="267"/>
    <cellStyle name="40% - 强调文字颜色 6 2 10 2" xfId="268"/>
    <cellStyle name="20% - 强调文字颜色 3 2 13 2" xfId="269"/>
    <cellStyle name="20% - 强调文字颜色 3 2 14" xfId="270"/>
    <cellStyle name="20% - 强调文字颜色 3 2 14 2" xfId="271"/>
    <cellStyle name="20% - 强调文字颜色 3 2 15" xfId="272"/>
    <cellStyle name="常规 103" xfId="273"/>
    <cellStyle name="20% - 强调文字颜色 6 2 14 2" xfId="274"/>
    <cellStyle name="20% - 强调文字颜色 3 2 2" xfId="275"/>
    <cellStyle name="40% - 强调文字颜色 4 2 7" xfId="276"/>
    <cellStyle name="20% - 强调文字颜色 3 2 2 2" xfId="277"/>
    <cellStyle name="40% - 强调文字颜色 4 2 7 2" xfId="278"/>
    <cellStyle name="20% - 强调文字颜色 3 2 3" xfId="279"/>
    <cellStyle name="40% - 强调文字颜色 4 2 8" xfId="280"/>
    <cellStyle name="20% - 强调文字颜色 6 2 11" xfId="281"/>
    <cellStyle name="20% - 强调文字颜色 3 2 3 2" xfId="282"/>
    <cellStyle name="40% - 强调文字颜色 4 2 8 2" xfId="283"/>
    <cellStyle name="汇总 2 13 2" xfId="284"/>
    <cellStyle name="20% - 强调文字颜色 3 2 4" xfId="285"/>
    <cellStyle name="40% - 强调文字颜色 4 2 9" xfId="286"/>
    <cellStyle name="40% - 强调文字颜色 5 2 6 2" xfId="287"/>
    <cellStyle name="20% - 强调文字颜色 3 2 5" xfId="288"/>
    <cellStyle name="强调文字颜色 6 2 14 2" xfId="289"/>
    <cellStyle name="20% - 强调文字颜色 3 2 6" xfId="290"/>
    <cellStyle name="20% - 强调文字颜色 4 2 12 2" xfId="291"/>
    <cellStyle name="20% - 强调文字颜色 3 2 6 2" xfId="292"/>
    <cellStyle name="20% - 强调文字颜色 3 2 8" xfId="293"/>
    <cellStyle name="60% - 强调文字颜色 3 2 2 2" xfId="294"/>
    <cellStyle name="警告文本 2 13 2" xfId="295"/>
    <cellStyle name="20% - 强调文字颜色 3 2 9" xfId="296"/>
    <cellStyle name="20% - 强调文字颜色 4 2" xfId="297"/>
    <cellStyle name="60% - 强调文字颜色 1 2 7" xfId="298"/>
    <cellStyle name="20% - 强调文字颜色 4 2 10" xfId="299"/>
    <cellStyle name="40% - 强调文字颜色 6 2 12 2" xfId="300"/>
    <cellStyle name="40% - 强调文字颜色 6 2 3 2" xfId="301"/>
    <cellStyle name="20% - 强调文字颜色 4 2 10 2" xfId="302"/>
    <cellStyle name="20% - 强调文字颜色 4 2 11" xfId="303"/>
    <cellStyle name="强调文字颜色 2 2 11" xfId="304"/>
    <cellStyle name="20% - 强调文字颜色 4 2 11 2" xfId="305"/>
    <cellStyle name="20% - 强调文字颜色 4 2 12" xfId="306"/>
    <cellStyle name="20% - 强调文字颜色 4 2 13" xfId="307"/>
    <cellStyle name="强调文字颜色 6 2 15" xfId="308"/>
    <cellStyle name="20% - 强调文字颜色 6 2 8 2" xfId="309"/>
    <cellStyle name="20% - 强调文字颜色 4 2 13 2" xfId="310"/>
    <cellStyle name="20% - 强调文字颜色 4 2 14 2" xfId="311"/>
    <cellStyle name="60% - 强调文字颜色 1 2 6" xfId="312"/>
    <cellStyle name="20% - 强调文字颜色 4 2 15" xfId="313"/>
    <cellStyle name="汇总 2 14" xfId="314"/>
    <cellStyle name="20% - 强调文字颜色 4 2 2" xfId="315"/>
    <cellStyle name="40% - 强调文字颜色 5 2 7" xfId="316"/>
    <cellStyle name="60% - 强调文字颜色 1 2 7 2" xfId="317"/>
    <cellStyle name="汇总 2 14 2" xfId="318"/>
    <cellStyle name="20% - 强调文字颜色 4 2 2 2" xfId="319"/>
    <cellStyle name="40% - 强调文字颜色 5 2 7 2" xfId="320"/>
    <cellStyle name="40% - 强调文字颜色 4 2 10" xfId="321"/>
    <cellStyle name="汇总 2 15" xfId="322"/>
    <cellStyle name="20% - 强调文字颜色 4 2 3" xfId="323"/>
    <cellStyle name="40% - 强调文字颜色 5 2 8" xfId="324"/>
    <cellStyle name="20% - 强调文字颜色 4 2 3 2" xfId="325"/>
    <cellStyle name="40% - 强调文字颜色 5 2 8 2" xfId="326"/>
    <cellStyle name="40% - 强调文字颜色 4 2 10 2" xfId="327"/>
    <cellStyle name="60% - 强调文字颜色 1 2 4" xfId="328"/>
    <cellStyle name="40% - 强调文字颜色 4 2 11" xfId="329"/>
    <cellStyle name="20% - 强调文字颜色 4 2 4" xfId="330"/>
    <cellStyle name="40% - 强调文字颜色 5 2 9" xfId="331"/>
    <cellStyle name="40% - 强调文字颜色 4 2 11 2" xfId="332"/>
    <cellStyle name="20% - 强调文字颜色 4 2 4 2" xfId="333"/>
    <cellStyle name="40% - 强调文字颜色 5 2 9 2" xfId="334"/>
    <cellStyle name="20% - 强调文字颜色 4 2 5" xfId="335"/>
    <cellStyle name="40% - 强调文字颜色 4 2 12" xfId="336"/>
    <cellStyle name="20% - 强调文字颜色 4 2 5 2" xfId="337"/>
    <cellStyle name="40% - 强调文字颜色 4 2 12 2" xfId="338"/>
    <cellStyle name="20% - 强调文字颜色 4 2 6" xfId="339"/>
    <cellStyle name="40% - 强调文字颜色 4 2 13" xfId="340"/>
    <cellStyle name="标题 4 2 15" xfId="341"/>
    <cellStyle name="20% - 强调文字颜色 4 2 6 2" xfId="342"/>
    <cellStyle name="40% - 强调文字颜色 4 2 13 2" xfId="343"/>
    <cellStyle name="20% - 强调文字颜色 4 2 7" xfId="344"/>
    <cellStyle name="40% - 强调文字颜色 4 2 14" xfId="345"/>
    <cellStyle name="20% - 强调文字颜色 4 2 7 2" xfId="346"/>
    <cellStyle name="40% - 强调文字颜色 4 2 14 2" xfId="347"/>
    <cellStyle name="20% - 强调文字颜色 4 2 8" xfId="348"/>
    <cellStyle name="常规 3 8" xfId="349"/>
    <cellStyle name="20% - 强调文字颜色 6 2 13 2" xfId="350"/>
    <cellStyle name="40% - 强调文字颜色 4 2 15" xfId="351"/>
    <cellStyle name="20% - 强调文字颜色 6 2 5 2" xfId="352"/>
    <cellStyle name="20% - 强调文字颜色 4 2 9" xfId="353"/>
    <cellStyle name="20% - 强调文字颜色 6 2_复件 20140224-2014年红本顺序表(社保基金)" xfId="354"/>
    <cellStyle name="20% - 强调文字颜色 4 2 9 2" xfId="355"/>
    <cellStyle name="20% - 强调文字颜色 5 2" xfId="356"/>
    <cellStyle name="20% - 强调文字颜色 5 2 10" xfId="357"/>
    <cellStyle name="标题 2 2 5 2" xfId="358"/>
    <cellStyle name="20% - 强调文字颜色 5 2 11" xfId="359"/>
    <cellStyle name="20% - 强调文字颜色 5 2 11 2" xfId="360"/>
    <cellStyle name="60% - 强调文字颜色 3 2 6" xfId="361"/>
    <cellStyle name="20% - 强调文字颜色 5 2 12 2" xfId="362"/>
    <cellStyle name="20% - 强调文字颜色 5 2 13" xfId="363"/>
    <cellStyle name="40% - 强调文字颜色 1 2 13 2" xfId="364"/>
    <cellStyle name="20% - 强调文字颜色 5 2 13 2" xfId="365"/>
    <cellStyle name="20% - 强调文字颜色 5 2 14" xfId="366"/>
    <cellStyle name="40% - 强调文字颜色 4 2 6 2" xfId="367"/>
    <cellStyle name="20% - 强调文字颜色 5 2 14 2" xfId="368"/>
    <cellStyle name="20% - 强调文字颜色 5 2 15" xfId="369"/>
    <cellStyle name="20% - 强调文字颜色 5 2 2" xfId="370"/>
    <cellStyle name="40% - 强调文字颜色 6 2 7" xfId="371"/>
    <cellStyle name="20% - 强调文字颜色 5 2 3" xfId="372"/>
    <cellStyle name="40% - 强调文字颜色 6 2 8" xfId="373"/>
    <cellStyle name="20% - 强调文字颜色 5 2 3 2" xfId="374"/>
    <cellStyle name="40% - 强调文字颜色 6 2 8 2" xfId="375"/>
    <cellStyle name="20% - 强调文字颜色 5 2 4" xfId="376"/>
    <cellStyle name="40% - 强调文字颜色 6 2 9" xfId="377"/>
    <cellStyle name="20% - 强调文字颜色 6 2 5" xfId="378"/>
    <cellStyle name="20% - 强调文字颜色 5 2 4 2" xfId="379"/>
    <cellStyle name="40% - 强调文字颜色 6 2 9 2" xfId="380"/>
    <cellStyle name="标题 5 10" xfId="381"/>
    <cellStyle name="20% - 强调文字颜色 5 2 5" xfId="382"/>
    <cellStyle name="标题 5 11" xfId="383"/>
    <cellStyle name="20% - 强调文字颜色 5 2 6" xfId="384"/>
    <cellStyle name="40% - 强调文字颜色 2 2_复件 20140224-2014年红本顺序表(社保基金)" xfId="385"/>
    <cellStyle name="标题 5 11 2" xfId="386"/>
    <cellStyle name="60% - 强调文字颜色 4 2 5" xfId="387"/>
    <cellStyle name="20% - 强调文字颜色 5 2 6 2" xfId="388"/>
    <cellStyle name="适中 2 7" xfId="389"/>
    <cellStyle name="60% - 强调文字颜色 1 2 13" xfId="390"/>
    <cellStyle name="标题 5 12" xfId="391"/>
    <cellStyle name="20% - 强调文字颜色 5 2 7" xfId="392"/>
    <cellStyle name="40% - 强调文字颜色 2 2 6 2" xfId="393"/>
    <cellStyle name="常规 23" xfId="394"/>
    <cellStyle name="常规 18" xfId="395"/>
    <cellStyle name="标题 5 12 2" xfId="396"/>
    <cellStyle name="20% - 强调文字颜色 5 2 7 2" xfId="397"/>
    <cellStyle name="标题 5 13" xfId="398"/>
    <cellStyle name="20% - 强调文字颜色 5 2 8" xfId="399"/>
    <cellStyle name="强调文字颜色 1 2 15" xfId="400"/>
    <cellStyle name="常规 73" xfId="401"/>
    <cellStyle name="常规 68" xfId="402"/>
    <cellStyle name="标题 5 13 2" xfId="403"/>
    <cellStyle name="20% - 强调文字颜色 5 2 8 2" xfId="404"/>
    <cellStyle name="60% - 强调文字颜色 2 2 10" xfId="405"/>
    <cellStyle name="标题 5 14" xfId="406"/>
    <cellStyle name="20% - 强调文字颜色 5 2 9" xfId="407"/>
    <cellStyle name="标题 5 14 2" xfId="408"/>
    <cellStyle name="20% - 强调文字颜色 5 2 9 2" xfId="409"/>
    <cellStyle name="40% - 强调文字颜色 1 2 10" xfId="410"/>
    <cellStyle name="20% - 强调文字颜色 5 2_复件 20140224-2014年红本顺序表(社保基金)" xfId="411"/>
    <cellStyle name="20% - 强调文字颜色 6 2" xfId="412"/>
    <cellStyle name="20% - 强调文字颜色 6 2 10" xfId="413"/>
    <cellStyle name="20% - 强调文字颜色 6 2 10 2" xfId="414"/>
    <cellStyle name="20% - 强调文字颜色 6 2 11 2" xfId="415"/>
    <cellStyle name="输入 2" xfId="416"/>
    <cellStyle name="20% - 强调文字颜色 6 2 12 2" xfId="417"/>
    <cellStyle name="20% - 强调文字颜色 6 2 13" xfId="418"/>
    <cellStyle name="20% - 强调文字颜色 6 2 14" xfId="419"/>
    <cellStyle name="强调文字颜色 1 2 5 2" xfId="420"/>
    <cellStyle name="20% - 强调文字颜色 6 2 15" xfId="421"/>
    <cellStyle name="计算 2 12 2" xfId="422"/>
    <cellStyle name="60% - 强调文字颜色 2 2 4 2" xfId="423"/>
    <cellStyle name="20% - 强调文字颜色 6 2 2" xfId="424"/>
    <cellStyle name="20% - 强调文字颜色 6 2 2 2" xfId="425"/>
    <cellStyle name="20% - 强调文字颜色 6 2 3" xfId="426"/>
    <cellStyle name="20% - 强调文字颜色 6 2 3 2" xfId="427"/>
    <cellStyle name="20% - 强调文字颜色 6 2 4" xfId="428"/>
    <cellStyle name="20% - 强调文字颜色 6 2 6" xfId="429"/>
    <cellStyle name="20% - 强调文字颜色 6 2 6 2" xfId="430"/>
    <cellStyle name="20% - 强调文字颜色 6 2 7" xfId="431"/>
    <cellStyle name="20% - 强调文字颜色 6 2 7 2" xfId="432"/>
    <cellStyle name="40% - 强调文字颜色 5 2 13" xfId="433"/>
    <cellStyle name="40% - 强调文字颜色 1 2 4" xfId="434"/>
    <cellStyle name="60% - 强调文字颜色 2 2 9" xfId="435"/>
    <cellStyle name="20% - 强调文字颜色 6 2 8" xfId="436"/>
    <cellStyle name="强调文字颜色 3 2 6 2" xfId="437"/>
    <cellStyle name="20% - 强调文字颜色 6 2 9" xfId="438"/>
    <cellStyle name="适中 2 7 2" xfId="439"/>
    <cellStyle name="60% - 强调文字颜色 1 2 13 2" xfId="440"/>
    <cellStyle name="20% - 强调文字颜色 6 2 9 2" xfId="441"/>
    <cellStyle name="40% - 强调文字颜色 6 2 10" xfId="442"/>
    <cellStyle name="标题 2 2 14 2" xfId="443"/>
    <cellStyle name="40% - 强调文字颜色 1 2" xfId="444"/>
    <cellStyle name="常规 2 2 2 3" xfId="445"/>
    <cellStyle name="40% - 强调文字颜色 1 2 10 2" xfId="446"/>
    <cellStyle name="40% - 强调文字颜色 1 2 7" xfId="447"/>
    <cellStyle name="标题 1 2 4 2" xfId="448"/>
    <cellStyle name="40% - 强调文字颜色 1 2 11" xfId="449"/>
    <cellStyle name="40% - 强调文字颜色 1 2 11 2" xfId="450"/>
    <cellStyle name="计算 2 5 2" xfId="451"/>
    <cellStyle name="40% - 强调文字颜色 1 2 12" xfId="452"/>
    <cellStyle name="40% - 强调文字颜色 1 2 12 2" xfId="453"/>
    <cellStyle name="40% - 强调文字颜色 6 2 13" xfId="454"/>
    <cellStyle name="链接单元格 2 4 2" xfId="455"/>
    <cellStyle name="40% - 强调文字颜色 6 2 4" xfId="456"/>
    <cellStyle name="40% - 强调文字颜色 1 2 14" xfId="457"/>
    <cellStyle name="链接单元格 2 6" xfId="458"/>
    <cellStyle name="40% - 强调文字颜色 3 2 5 2" xfId="459"/>
    <cellStyle name="40% - 强调文字颜色 1 2 14 2" xfId="460"/>
    <cellStyle name="40% - 强调文字颜色 1 2 15" xfId="461"/>
    <cellStyle name="40% - 强调文字颜色 5 2 11" xfId="462"/>
    <cellStyle name="计算 2 15" xfId="463"/>
    <cellStyle name="40% - 强调文字颜色 1 2 2" xfId="464"/>
    <cellStyle name="60% - 强调文字颜色 2 2 7" xfId="465"/>
    <cellStyle name="40% - 强调文字颜色 5 2 11 2" xfId="466"/>
    <cellStyle name="40% - 强调文字颜色 1 2 2 2" xfId="467"/>
    <cellStyle name="60% - 强调文字颜色 2 2 7 2" xfId="468"/>
    <cellStyle name="40% - 强调文字颜色 5 2 12" xfId="469"/>
    <cellStyle name="40% - 强调文字颜色 1 2 3" xfId="470"/>
    <cellStyle name="60% - 强调文字颜色 2 2 8" xfId="471"/>
    <cellStyle name="40% - 强调文字颜色 1 2 5" xfId="472"/>
    <cellStyle name="40% - 强调文字颜色 5 2 14" xfId="473"/>
    <cellStyle name="40% - 强调文字颜色 1 2 5 2" xfId="474"/>
    <cellStyle name="40% - 强调文字颜色 5 2 14 2" xfId="475"/>
    <cellStyle name="40% - 强调文字颜色 1 2 6" xfId="476"/>
    <cellStyle name="40% - 强调文字颜色 5 2 15" xfId="477"/>
    <cellStyle name="标题 3 2 7" xfId="478"/>
    <cellStyle name="40% - 强调文字颜色 1 2 7 2" xfId="479"/>
    <cellStyle name="40% - 强调文字颜色 1 2 8 2" xfId="480"/>
    <cellStyle name="60% - 强调文字颜色 4 2 15" xfId="481"/>
    <cellStyle name="40% - 强调文字颜色 1 2 9 2" xfId="482"/>
    <cellStyle name="40% - 强调文字颜色 1 2_复件 20140224-2014年红本顺序表(社保基金)" xfId="483"/>
    <cellStyle name="常规 2 2 2 2_2016年预决算草案（省级终版）" xfId="484"/>
    <cellStyle name="40% - 强调文字颜色 2 2 10" xfId="485"/>
    <cellStyle name="40% - 强调文字颜色 2 2 11 2" xfId="486"/>
    <cellStyle name="60% - 强调文字颜色 3 2 14" xfId="487"/>
    <cellStyle name="40% - 强调文字颜色 2 2 12" xfId="488"/>
    <cellStyle name="输出 2 9" xfId="489"/>
    <cellStyle name="40% - 强调文字颜色 2 2 12 2" xfId="490"/>
    <cellStyle name="40% - 强调文字颜色 2 2 14" xfId="491"/>
    <cellStyle name="40% - 强调文字颜色 2 2 13" xfId="492"/>
    <cellStyle name="40% - 强调文字颜色 2 2 14 2" xfId="493"/>
    <cellStyle name="40% - 强调文字颜色 3 2 11" xfId="494"/>
    <cellStyle name="40% - 强调文字颜色 2 2 15" xfId="495"/>
    <cellStyle name="60% - 强调文字颜色 1 2 3 2" xfId="496"/>
    <cellStyle name="40% - 强调文字颜色 2 2 2 2" xfId="497"/>
    <cellStyle name="60% - 强调文字颜色 3 2 7 2" xfId="498"/>
    <cellStyle name="40% - 强调文字颜色 2 2 3" xfId="499"/>
    <cellStyle name="60% - 强调文字颜色 3 2 8" xfId="500"/>
    <cellStyle name="40% - 强调文字颜色 2 2 3 2" xfId="501"/>
    <cellStyle name="60% - 强调文字颜色 3 2 8 2" xfId="502"/>
    <cellStyle name="40% - 强调文字颜色 2 2 4" xfId="503"/>
    <cellStyle name="60% - 强调文字颜色 3 2 9" xfId="504"/>
    <cellStyle name="40% - 强调文字颜色 2 2 4 2" xfId="505"/>
    <cellStyle name="60% - 强调文字颜色 3 2 9 2" xfId="506"/>
    <cellStyle name="40% - 强调文字颜色 2 2 5" xfId="507"/>
    <cellStyle name="40% - 强调文字颜色 2 2 5 2" xfId="508"/>
    <cellStyle name="40% - 强调文字颜色 2 2 6" xfId="509"/>
    <cellStyle name="40% - 强调文字颜色 3 2" xfId="510"/>
    <cellStyle name="40% - 强调文字颜色 3 2 10" xfId="511"/>
    <cellStyle name="40% - 强调文字颜色 3 2 10 2" xfId="512"/>
    <cellStyle name="40% - 强调文字颜色 3 2 12" xfId="513"/>
    <cellStyle name="60% - 强调文字颜色 1 2 5 2" xfId="514"/>
    <cellStyle name="40% - 强调文字颜色 3 2 12 2" xfId="515"/>
    <cellStyle name="40% - 强调文字颜色 3 2 13" xfId="516"/>
    <cellStyle name="40% - 强调文字颜色 3 2 13 2" xfId="517"/>
    <cellStyle name="常规 11_复件 20140224-2014年红本顺序表(社保基金) 2 2" xfId="518"/>
    <cellStyle name="40% - 强调文字颜色 3 2 14" xfId="519"/>
    <cellStyle name="40% - 强调文字颜色 3 2 14 2" xfId="520"/>
    <cellStyle name="40% - 强调文字颜色 3 2 15" xfId="521"/>
    <cellStyle name="60% - 强调文字颜色 4 2 7" xfId="522"/>
    <cellStyle name="40% - 强调文字颜色 3 2 2" xfId="523"/>
    <cellStyle name="适中 2 9" xfId="524"/>
    <cellStyle name="60% - 强调文字颜色 1 2 15" xfId="525"/>
    <cellStyle name="40% - 强调文字颜色 3 2 4" xfId="526"/>
    <cellStyle name="60% - 强调文字颜色 4 2 9" xfId="527"/>
    <cellStyle name="40% - 强调文字颜色 3 2 2 2" xfId="528"/>
    <cellStyle name="60% - 强调文字颜色 4 2 7 2" xfId="529"/>
    <cellStyle name="40% - 强调文字颜色 3 2 3" xfId="530"/>
    <cellStyle name="60% - 强调文字颜色 4 2 8" xfId="531"/>
    <cellStyle name="40% - 强调文字颜色 3 2 3 2" xfId="532"/>
    <cellStyle name="60% - 强调文字颜色 4 2 8 2" xfId="533"/>
    <cellStyle name="60% - 强调文字颜色 2 2 14" xfId="534"/>
    <cellStyle name="40% - 强调文字颜色 3 2 4 2" xfId="535"/>
    <cellStyle name="60% - 强调文字颜色 4 2 9 2" xfId="536"/>
    <cellStyle name="40% - 强调文字颜色 3 2 5" xfId="537"/>
    <cellStyle name="40% - 强调文字颜色 3 2 6" xfId="538"/>
    <cellStyle name="60% - 强调文字颜色 3 2 11" xfId="539"/>
    <cellStyle name="40% - 强调文字颜色 3 2 6 2" xfId="540"/>
    <cellStyle name="40% - 强调文字颜色 3 2_复件 20140224-2014年红本顺序表(社保基金)" xfId="541"/>
    <cellStyle name="40% - 强调文字颜色 4 2 2" xfId="542"/>
    <cellStyle name="60% - 强调文字颜色 5 2 7" xfId="543"/>
    <cellStyle name="40% - 强调文字颜色 4 2 2 2" xfId="544"/>
    <cellStyle name="60% - 强调文字颜色 5 2 7 2" xfId="545"/>
    <cellStyle name="40% - 强调文字颜色 4 2 3" xfId="546"/>
    <cellStyle name="60% - 强调文字颜色 5 2 8" xfId="547"/>
    <cellStyle name="40% - 强调文字颜色 4 2 4" xfId="548"/>
    <cellStyle name="60% - 强调文字颜色 5 2 9" xfId="549"/>
    <cellStyle name="40% - 强调文字颜色 4 2 4 2" xfId="550"/>
    <cellStyle name="60% - 强调文字颜色 5 2 9 2" xfId="551"/>
    <cellStyle name="40% - 强调文字颜色 4 2 5" xfId="552"/>
    <cellStyle name="输入 2 11 2" xfId="553"/>
    <cellStyle name="40% - 强调文字颜色 6 2 5" xfId="554"/>
    <cellStyle name="汇总 2 6 2" xfId="555"/>
    <cellStyle name="40% - 强调文字颜色 6 2 14" xfId="556"/>
    <cellStyle name="40% - 强调文字颜色 4 2 5 2" xfId="557"/>
    <cellStyle name="40% - 强调文字颜色 4 2 6" xfId="558"/>
    <cellStyle name="40% - 强调文字颜色 4 2_复件 20140224-2014年红本顺序表(社保基金)" xfId="559"/>
    <cellStyle name="40% - 强调文字颜色 5 2" xfId="560"/>
    <cellStyle name="好 2 3" xfId="561"/>
    <cellStyle name="60% - 强调文字颜色 2 2 6" xfId="562"/>
    <cellStyle name="40% - 强调文字颜色 6 2 11 2" xfId="563"/>
    <cellStyle name="计算 2 14" xfId="564"/>
    <cellStyle name="40% - 强调文字颜色 6 2 2 2" xfId="565"/>
    <cellStyle name="输出 2 13" xfId="566"/>
    <cellStyle name="40% - 强调文字颜色 5 2 10" xfId="567"/>
    <cellStyle name="60% - 强调文字颜色 2 2 6 2" xfId="568"/>
    <cellStyle name="计算 2 14 2" xfId="569"/>
    <cellStyle name="40% - 强调文字颜色 5 2 10 2" xfId="570"/>
    <cellStyle name="40% - 强调文字颜色 5 2 2" xfId="571"/>
    <cellStyle name="60% - 强调文字颜色 6 2 7" xfId="572"/>
    <cellStyle name="好 2 3 2" xfId="573"/>
    <cellStyle name="40% - 强调文字颜色 5 2 2 2" xfId="574"/>
    <cellStyle name="60% - 强调文字颜色 6 2 7 2" xfId="575"/>
    <cellStyle name="40% - 强调文字颜色 5 2 3 2" xfId="576"/>
    <cellStyle name="60% - 强调文字颜色 6 2 8 2" xfId="577"/>
    <cellStyle name="汇总 2 10 2" xfId="578"/>
    <cellStyle name="40% - 强调文字颜色 5 2 4 2" xfId="579"/>
    <cellStyle name="60% - 强调文字颜色 6 2 9 2" xfId="580"/>
    <cellStyle name="汇总 2 11 2" xfId="581"/>
    <cellStyle name="40% - 强调文字颜色 5 2 5" xfId="582"/>
    <cellStyle name="汇总 2 12" xfId="583"/>
    <cellStyle name="40% - 强调文字颜色 5 2 5 2" xfId="584"/>
    <cellStyle name="汇总 2 12 2" xfId="585"/>
    <cellStyle name="40% - 强调文字颜色 5 2 6" xfId="586"/>
    <cellStyle name="汇总 2 13" xfId="587"/>
    <cellStyle name="60% - 强调文字颜色 3 2 14 2" xfId="588"/>
    <cellStyle name="输入 2 12" xfId="589"/>
    <cellStyle name="40% - 强调文字颜色 5 2_复件 20140224-2014年红本顺序表(社保基金)" xfId="590"/>
    <cellStyle name="40% - 强调文字颜色 6 2" xfId="591"/>
    <cellStyle name="40% - 强调文字颜色 6 2 2" xfId="592"/>
    <cellStyle name="40% - 强调文字颜色 6 2 11" xfId="593"/>
    <cellStyle name="标题 2 2 4 2" xfId="594"/>
    <cellStyle name="40% - 强调文字颜色 6 2 3" xfId="595"/>
    <cellStyle name="40% - 强调文字颜色 6 2 12" xfId="596"/>
    <cellStyle name="常规_2012年基金收支执行2013年度基金收支预算" xfId="597"/>
    <cellStyle name="链接单元格 2 12 2" xfId="598"/>
    <cellStyle name="40% - 强调文字颜色 6 2 4 2" xfId="599"/>
    <cellStyle name="40% - 强调文字颜色 6 2 13 2" xfId="600"/>
    <cellStyle name="40% - 强调文字颜色 6 2 5 2" xfId="601"/>
    <cellStyle name="40% - 强调文字颜色 6 2 14 2" xfId="602"/>
    <cellStyle name="60% - 强调文字颜色 4 2 13 2" xfId="603"/>
    <cellStyle name="40% - 强调文字颜色 6 2 6" xfId="604"/>
    <cellStyle name="警告文本 2 6 2" xfId="605"/>
    <cellStyle name="40% - 强调文字颜色 6 2 15" xfId="606"/>
    <cellStyle name="40% - 强调文字颜色 6 2 6 2" xfId="607"/>
    <cellStyle name="60% - 强调文字颜色 1 2" xfId="608"/>
    <cellStyle name="警告文本 2 14 2" xfId="609"/>
    <cellStyle name="60% - 强调文字颜色 1 2 10" xfId="610"/>
    <cellStyle name="适中 2 4" xfId="611"/>
    <cellStyle name="60% - 强调文字颜色 1 2 11 2" xfId="612"/>
    <cellStyle name="适中 2 5 2" xfId="613"/>
    <cellStyle name="60% - 强调文字颜色 1 2 12" xfId="614"/>
    <cellStyle name="适中 2 6" xfId="615"/>
    <cellStyle name="60% - 强调文字颜色 1 2 14" xfId="616"/>
    <cellStyle name="适中 2 8" xfId="617"/>
    <cellStyle name="60% - 强调文字颜色 1 2 14 2" xfId="618"/>
    <cellStyle name="适中 2 8 2" xfId="619"/>
    <cellStyle name="60% - 强调文字颜色 1 2 2" xfId="620"/>
    <cellStyle name="60% - 强调文字颜色 3 2 15" xfId="621"/>
    <cellStyle name="60% - 强调文字颜色 1 2 2 2" xfId="622"/>
    <cellStyle name="60% - 强调文字颜色 1 2 3" xfId="623"/>
    <cellStyle name="60% - 强调文字颜色 1 2 5" xfId="624"/>
    <cellStyle name="60% - 强调文字颜色 3 2 4 2" xfId="625"/>
    <cellStyle name="60% - 强调文字颜色 1 2 8" xfId="626"/>
    <cellStyle name="60% - 强调文字颜色 1 2 8 2" xfId="627"/>
    <cellStyle name="强调文字颜色 5 2 11" xfId="628"/>
    <cellStyle name="60% - 强调文字颜色 2 2" xfId="629"/>
    <cellStyle name="60% - 强调文字颜色 1 2 9" xfId="630"/>
    <cellStyle name="60% - 强调文字颜色 2 2 10 2" xfId="631"/>
    <cellStyle name="60% - 强调文字颜色 2 2 11" xfId="632"/>
    <cellStyle name="标题 1 2 3 2" xfId="633"/>
    <cellStyle name="60% - 强调文字颜色 2 2 11 2" xfId="634"/>
    <cellStyle name="60% - 强调文字颜色 2 2 12" xfId="635"/>
    <cellStyle name="计算 2 4 2" xfId="636"/>
    <cellStyle name="60% - 强调文字颜色 2 2 13" xfId="637"/>
    <cellStyle name="60% - 强调文字颜色 2 2 13 2" xfId="638"/>
    <cellStyle name="60% - 强调文字颜色 2 2 14 2" xfId="639"/>
    <cellStyle name="60% - 强调文字颜色 2 2 15" xfId="640"/>
    <cellStyle name="60% - 强调文字颜色 2 2 3" xfId="641"/>
    <cellStyle name="计算 2 11" xfId="642"/>
    <cellStyle name="60% - 强调文字颜色 3 2 4" xfId="643"/>
    <cellStyle name="60% - 强调文字颜色 2 2 3 2" xfId="644"/>
    <cellStyle name="计算 2 11 2" xfId="645"/>
    <cellStyle name="60% - 强调文字颜色 2 2 5" xfId="646"/>
    <cellStyle name="计算 2 13" xfId="647"/>
    <cellStyle name="60% - 强调文字颜色 2 2 5 2" xfId="648"/>
    <cellStyle name="计算 2 13 2" xfId="649"/>
    <cellStyle name="60% - 强调文字颜色 3 2" xfId="650"/>
    <cellStyle name="60% - 强调文字颜色 3 2 10" xfId="651"/>
    <cellStyle name="60% - 强调文字颜色 3 2 10 2" xfId="652"/>
    <cellStyle name="60% - 强调文字颜色 3 2 11 2" xfId="653"/>
    <cellStyle name="60% - 强调文字颜色 3 2 12" xfId="654"/>
    <cellStyle name="60% - 强调文字颜色 3 2 12 2" xfId="655"/>
    <cellStyle name="60% - 强调文字颜色 3 2 13" xfId="656"/>
    <cellStyle name="60% - 强调文字颜色 3 2 13 2" xfId="657"/>
    <cellStyle name="60% - 强调文字颜色 3 2 2" xfId="658"/>
    <cellStyle name="60% - 强调文字颜色 3 2 3" xfId="659"/>
    <cellStyle name="60% - 强调文字颜色 3 2 5" xfId="660"/>
    <cellStyle name="60% - 强调文字颜色 3 2 5 2" xfId="661"/>
    <cellStyle name="60% - 强调文字颜色 3 2 6 2" xfId="662"/>
    <cellStyle name="60% - 强调文字颜色 4 2" xfId="663"/>
    <cellStyle name="60% - 强调文字颜色 4 2 12 2" xfId="664"/>
    <cellStyle name="60% - 强调文字颜色 4 2 13" xfId="665"/>
    <cellStyle name="60% - 强调文字颜色 4 2 14 2" xfId="666"/>
    <cellStyle name="60% - 强调文字颜色 4 2 2" xfId="667"/>
    <cellStyle name="60% - 强调文字颜色 4 2 2 2" xfId="668"/>
    <cellStyle name="60% - 强调文字颜色 4 2 3" xfId="669"/>
    <cellStyle name="60% - 强调文字颜色 4 2 3 2" xfId="670"/>
    <cellStyle name="60% - 强调文字颜色 4 2 4" xfId="671"/>
    <cellStyle name="60% - 强调文字颜色 4 2 4 2" xfId="672"/>
    <cellStyle name="60% - 强调文字颜色 4 2 5 2" xfId="673"/>
    <cellStyle name="60% - 强调文字颜色 4 2 6" xfId="674"/>
    <cellStyle name="60% - 强调文字颜色 4 2 6 2" xfId="675"/>
    <cellStyle name="60% - 强调文字颜色 5 2" xfId="676"/>
    <cellStyle name="60% - 强调文字颜色 5 2 10" xfId="677"/>
    <cellStyle name="60% - 强调文字颜色 5 2 10 2" xfId="678"/>
    <cellStyle name="60% - 强调文字颜色 5 2 11" xfId="679"/>
    <cellStyle name="60% - 强调文字颜色 5 2 11 2" xfId="680"/>
    <cellStyle name="60% - 强调文字颜色 5 2 12" xfId="681"/>
    <cellStyle name="60% - 强调文字颜色 5 2 12 2" xfId="682"/>
    <cellStyle name="60% - 强调文字颜色 5 2 13" xfId="683"/>
    <cellStyle name="60% - 强调文字颜色 5 2 13 2" xfId="684"/>
    <cellStyle name="60% - 强调文字颜色 5 2 14" xfId="685"/>
    <cellStyle name="60% - 强调文字颜色 5 2 14 2" xfId="686"/>
    <cellStyle name="60% - 强调文字颜色 5 2 15" xfId="687"/>
    <cellStyle name="60% - 强调文字颜色 5 2 2" xfId="688"/>
    <cellStyle name="60% - 强调文字颜色 5 2 2 2" xfId="689"/>
    <cellStyle name="60% - 强调文字颜色 5 2 3" xfId="690"/>
    <cellStyle name="60% - 强调文字颜色 5 2 3 2" xfId="691"/>
    <cellStyle name="60% - 强调文字颜色 5 2 4 2" xfId="692"/>
    <cellStyle name="60% - 强调文字颜色 5 2 5" xfId="693"/>
    <cellStyle name="解释性文本 2 2 2" xfId="694"/>
    <cellStyle name="60% - 强调文字颜色 5 2 5 2" xfId="695"/>
    <cellStyle name="60% - 强调文字颜色 5 2 6" xfId="696"/>
    <cellStyle name="60% - 强调文字颜色 5 2 6 2" xfId="697"/>
    <cellStyle name="60% - 强调文字颜色 6 2" xfId="698"/>
    <cellStyle name="60% - 强调文字颜色 6 2 10" xfId="699"/>
    <cellStyle name="60% - 强调文字颜色 6 2 10 2" xfId="700"/>
    <cellStyle name="60% - 强调文字颜色 6 2 11" xfId="701"/>
    <cellStyle name="60% - 强调文字颜色 6 2 11 2" xfId="702"/>
    <cellStyle name="60% - 强调文字颜色 6 2 12" xfId="703"/>
    <cellStyle name="60% - 强调文字颜色 6 2 12 2" xfId="704"/>
    <cellStyle name="60% - 强调文字颜色 6 2 13" xfId="705"/>
    <cellStyle name="60% - 强调文字颜色 6 2 13 2" xfId="706"/>
    <cellStyle name="60% - 强调文字颜色 6 2 14" xfId="707"/>
    <cellStyle name="60% - 强调文字颜色 6 2 14 2" xfId="708"/>
    <cellStyle name="60% - 强调文字颜色 6 2 15" xfId="709"/>
    <cellStyle name="60% - 强调文字颜色 6 2 2" xfId="710"/>
    <cellStyle name="60% - 强调文字颜色 6 2 2 2" xfId="711"/>
    <cellStyle name="60% - 强调文字颜色 6 2 3" xfId="712"/>
    <cellStyle name="60% - 强调文字颜色 6 2 3 2" xfId="713"/>
    <cellStyle name="警告文本 2 10" xfId="714"/>
    <cellStyle name="60% - 强调文字颜色 6 2 4" xfId="715"/>
    <cellStyle name="60% - 强调文字颜色 6 2 4 2" xfId="716"/>
    <cellStyle name="60% - 强调文字颜色 6 2 5" xfId="717"/>
    <cellStyle name="60% - 强调文字颜色 6 2 5 2" xfId="718"/>
    <cellStyle name="60% - 强调文字颜色 6 2 6" xfId="719"/>
    <cellStyle name="60% - 强调文字颜色 6 2 6 2" xfId="720"/>
    <cellStyle name="强调文字颜色 3 2 3" xfId="721"/>
    <cellStyle name="百分比 2" xfId="722"/>
    <cellStyle name="百分比 2 2" xfId="723"/>
    <cellStyle name="标题 1 2" xfId="724"/>
    <cellStyle name="标题 1 2 10" xfId="725"/>
    <cellStyle name="标题 1 2 10 2" xfId="726"/>
    <cellStyle name="常规 12 2_2016年预决算草案（省级终版）" xfId="727"/>
    <cellStyle name="标题 1 2 11" xfId="728"/>
    <cellStyle name="标题 1 2 11 2" xfId="729"/>
    <cellStyle name="标题 1 2 12" xfId="730"/>
    <cellStyle name="标题 1 2 12 2" xfId="731"/>
    <cellStyle name="标题 1 2 13 2" xfId="732"/>
    <cellStyle name="标题 1 2 14" xfId="733"/>
    <cellStyle name="标题 1 2 14 2" xfId="734"/>
    <cellStyle name="标题 1 2 15" xfId="735"/>
    <cellStyle name="标题 3 2" xfId="736"/>
    <cellStyle name="标题 1 2 2" xfId="737"/>
    <cellStyle name="标题 1 2 2 2" xfId="738"/>
    <cellStyle name="标题 1 2 3" xfId="739"/>
    <cellStyle name="标题 1 2 4" xfId="740"/>
    <cellStyle name="标题 1 2 5" xfId="741"/>
    <cellStyle name="标题 1 2 5 2" xfId="742"/>
    <cellStyle name="标题 1 2 6" xfId="743"/>
    <cellStyle name="标题 1 2 6 2" xfId="744"/>
    <cellStyle name="输出 2 3" xfId="745"/>
    <cellStyle name="标题 1 2 7" xfId="746"/>
    <cellStyle name="标题 1 2 7 2" xfId="747"/>
    <cellStyle name="标题 1 2 8" xfId="748"/>
    <cellStyle name="标题 1 2 8 2" xfId="749"/>
    <cellStyle name="常规 4" xfId="750"/>
    <cellStyle name="标题 1 2 9" xfId="751"/>
    <cellStyle name="标题 1 2 9 2" xfId="752"/>
    <cellStyle name="标题 2 2" xfId="753"/>
    <cellStyle name="标题 2 2 10" xfId="754"/>
    <cellStyle name="标题 2 2 10 2" xfId="755"/>
    <cellStyle name="标题 2 2 11" xfId="756"/>
    <cellStyle name="标题 2 2 11 2" xfId="757"/>
    <cellStyle name="标题 2 2 12" xfId="758"/>
    <cellStyle name="标题 2 2 12 2" xfId="759"/>
    <cellStyle name="标题 2 2 13" xfId="760"/>
    <cellStyle name="标题 2 2 13 2" xfId="761"/>
    <cellStyle name="标题 2 2 2" xfId="762"/>
    <cellStyle name="标题 2 2 2 2" xfId="763"/>
    <cellStyle name="标题 2 2 3" xfId="764"/>
    <cellStyle name="标题 2 2 3 2" xfId="765"/>
    <cellStyle name="标题 2 2 4" xfId="766"/>
    <cellStyle name="标题 2 2 5" xfId="767"/>
    <cellStyle name="标题 2 2 6" xfId="768"/>
    <cellStyle name="标题 2 2 6 2" xfId="769"/>
    <cellStyle name="标题 2 2 7" xfId="770"/>
    <cellStyle name="标题 2 2 7 2" xfId="771"/>
    <cellStyle name="标题 2 2 8" xfId="772"/>
    <cellStyle name="标题 2 2 8 2" xfId="773"/>
    <cellStyle name="标题 2 2 9" xfId="774"/>
    <cellStyle name="标题 2 2 9 2" xfId="775"/>
    <cellStyle name="标题 3 2 10" xfId="776"/>
    <cellStyle name="标题 3 2 10 2" xfId="777"/>
    <cellStyle name="标题 3 2 11" xfId="778"/>
    <cellStyle name="标题 3 2 11 2" xfId="779"/>
    <cellStyle name="标题 3 2 12" xfId="780"/>
    <cellStyle name="标题 3 2 12 2" xfId="781"/>
    <cellStyle name="标题 3 2 13" xfId="782"/>
    <cellStyle name="标题 3 2 13 2" xfId="783"/>
    <cellStyle name="适中 2 10" xfId="784"/>
    <cellStyle name="标题 3 2 14" xfId="785"/>
    <cellStyle name="标题 3 2 14 2" xfId="786"/>
    <cellStyle name="标题 3 2 15" xfId="787"/>
    <cellStyle name="强调文字颜色 4 2 5 2" xfId="788"/>
    <cellStyle name="标题 3 2 2" xfId="789"/>
    <cellStyle name="标题 3 2 2 2" xfId="790"/>
    <cellStyle name="常规 57" xfId="791"/>
    <cellStyle name="常规 62" xfId="792"/>
    <cellStyle name="标题 3 2 3" xfId="793"/>
    <cellStyle name="标题 3 2 3 2" xfId="794"/>
    <cellStyle name="标题 3 2 4" xfId="795"/>
    <cellStyle name="标题 3 2 4 2" xfId="796"/>
    <cellStyle name="标题 3 2 5" xfId="797"/>
    <cellStyle name="标题 3 2 5 2" xfId="798"/>
    <cellStyle name="标题 3 2 6" xfId="799"/>
    <cellStyle name="标题 3 2 6 2" xfId="800"/>
    <cellStyle name="标题 3 2 7 2" xfId="801"/>
    <cellStyle name="标题 3 2 8" xfId="802"/>
    <cellStyle name="标题 3 2 8 2" xfId="803"/>
    <cellStyle name="标题 3 2 9" xfId="804"/>
    <cellStyle name="标题 4 2" xfId="805"/>
    <cellStyle name="标题 3 2 9 2" xfId="806"/>
    <cellStyle name="标题 4 2 2" xfId="807"/>
    <cellStyle name="标题 4 2 10" xfId="808"/>
    <cellStyle name="标题 4 2 10 2" xfId="809"/>
    <cellStyle name="标题 4 2 11" xfId="810"/>
    <cellStyle name="标题 4 2 11 2" xfId="811"/>
    <cellStyle name="标题 4 2 12" xfId="812"/>
    <cellStyle name="标题 4 2 12 2" xfId="813"/>
    <cellStyle name="标题 4 2 13" xfId="814"/>
    <cellStyle name="标题 4 2 13 2" xfId="815"/>
    <cellStyle name="标题 4 2 14" xfId="816"/>
    <cellStyle name="标题 4 2 14 2" xfId="817"/>
    <cellStyle name="标题 4 2 2 2" xfId="818"/>
    <cellStyle name="标题 4 2 3" xfId="819"/>
    <cellStyle name="标题 4 2 3 2" xfId="820"/>
    <cellStyle name="标题 4 2 4" xfId="821"/>
    <cellStyle name="标题 4 2 4 2" xfId="822"/>
    <cellStyle name="标题 4 2 5" xfId="823"/>
    <cellStyle name="标题 4 2 5 2" xfId="824"/>
    <cellStyle name="标题 4 2 6" xfId="825"/>
    <cellStyle name="标题 4 2 7" xfId="826"/>
    <cellStyle name="标题 4 2 7 2" xfId="827"/>
    <cellStyle name="标题 4 2 8" xfId="828"/>
    <cellStyle name="标题 4 2 8 2" xfId="829"/>
    <cellStyle name="标题 4 2 9" xfId="830"/>
    <cellStyle name="标题 4 2 9 2" xfId="831"/>
    <cellStyle name="常规 2 2 11 2_2016年预决算草案（省级终版）" xfId="832"/>
    <cellStyle name="标题 5" xfId="833"/>
    <cellStyle name="标题 5 15" xfId="834"/>
    <cellStyle name="好 2 10 2" xfId="835"/>
    <cellStyle name="标题 5 2" xfId="836"/>
    <cellStyle name="标题 5 2 2" xfId="837"/>
    <cellStyle name="标题 5 3" xfId="838"/>
    <cellStyle name="标题 5 4" xfId="839"/>
    <cellStyle name="标题 5 4 2" xfId="840"/>
    <cellStyle name="标题 5 5" xfId="841"/>
    <cellStyle name="标题 5 5 2" xfId="842"/>
    <cellStyle name="标题 5 6" xfId="843"/>
    <cellStyle name="标题 5 6 2" xfId="844"/>
    <cellStyle name="标题 5 7" xfId="845"/>
    <cellStyle name="标题 5 7 2" xfId="846"/>
    <cellStyle name="标题 5 8" xfId="847"/>
    <cellStyle name="标题 5 8 2" xfId="848"/>
    <cellStyle name="标题 5 9" xfId="849"/>
    <cellStyle name="强调文字颜色 3 2 10 2" xfId="850"/>
    <cellStyle name="标题 5 9 2" xfId="851"/>
    <cellStyle name="差 2" xfId="852"/>
    <cellStyle name="差 2 10" xfId="853"/>
    <cellStyle name="差 2 10 2" xfId="854"/>
    <cellStyle name="常规 96" xfId="855"/>
    <cellStyle name="差 2 11" xfId="856"/>
    <cellStyle name="差 2 11 2" xfId="857"/>
    <cellStyle name="差 2 12" xfId="858"/>
    <cellStyle name="差 2 12 2" xfId="859"/>
    <cellStyle name="差 2 13" xfId="860"/>
    <cellStyle name="差 2 13 2" xfId="861"/>
    <cellStyle name="差 2 14" xfId="862"/>
    <cellStyle name="差 2 14 2" xfId="863"/>
    <cellStyle name="差 2 15" xfId="864"/>
    <cellStyle name="好 2 9 2" xfId="865"/>
    <cellStyle name="注释 2 4 2" xfId="866"/>
    <cellStyle name="差 2 2" xfId="867"/>
    <cellStyle name="差 2 2 2" xfId="868"/>
    <cellStyle name="差 2 3" xfId="869"/>
    <cellStyle name="差 2 4" xfId="870"/>
    <cellStyle name="差 2 4 2" xfId="871"/>
    <cellStyle name="差 2 5" xfId="872"/>
    <cellStyle name="差 2 5 2" xfId="873"/>
    <cellStyle name="差 2 6" xfId="874"/>
    <cellStyle name="好 2 14 2" xfId="875"/>
    <cellStyle name="差 2 6 2" xfId="876"/>
    <cellStyle name="常规 2 2 8" xfId="877"/>
    <cellStyle name="差 2 7" xfId="878"/>
    <cellStyle name="差 2 7 2" xfId="879"/>
    <cellStyle name="差 2 8" xfId="880"/>
    <cellStyle name="差 2 8 2" xfId="881"/>
    <cellStyle name="差 2 9" xfId="882"/>
    <cellStyle name="差 2 9 2" xfId="883"/>
    <cellStyle name="差_2016年预决算草案（省级终版）" xfId="884"/>
    <cellStyle name="解释性文本 2 12 2" xfId="885"/>
    <cellStyle name="差_复件 20140224-2014年红本顺序表(社保基金)" xfId="886"/>
    <cellStyle name="差_复件 20140224-2014年红本顺序表(社保基金) 2" xfId="887"/>
    <cellStyle name="常规 106" xfId="888"/>
    <cellStyle name="常规 111" xfId="889"/>
    <cellStyle name="差_复件 20140224-2014年红本顺序表(社保基金) 2_2016年预决算草案（省级终版）" xfId="890"/>
    <cellStyle name="常规 10" xfId="891"/>
    <cellStyle name="常规 10 2" xfId="892"/>
    <cellStyle name="常规 10 2 2" xfId="893"/>
    <cellStyle name="常规 10 2 3" xfId="894"/>
    <cellStyle name="常规 10 2_2016年预决算草案（省级终版）" xfId="895"/>
    <cellStyle name="常规 10 3" xfId="896"/>
    <cellStyle name="常规 100" xfId="897"/>
    <cellStyle name="常规 101" xfId="898"/>
    <cellStyle name="常规 102" xfId="899"/>
    <cellStyle name="常规 104" xfId="900"/>
    <cellStyle name="常规 105" xfId="901"/>
    <cellStyle name="常规 110" xfId="902"/>
    <cellStyle name="常规 107" xfId="903"/>
    <cellStyle name="常规 112" xfId="904"/>
    <cellStyle name="常规 108" xfId="905"/>
    <cellStyle name="常规 113" xfId="906"/>
    <cellStyle name="检查单元格 2 2" xfId="907"/>
    <cellStyle name="常规 109" xfId="908"/>
    <cellStyle name="检查单元格 2 3" xfId="909"/>
    <cellStyle name="常规 11" xfId="910"/>
    <cellStyle name="常规 11 2" xfId="911"/>
    <cellStyle name="常规 11 2 2" xfId="912"/>
    <cellStyle name="常规 11 2 3" xfId="913"/>
    <cellStyle name="常规 11 2_2016年预决算草案（省级终版）" xfId="914"/>
    <cellStyle name="强调文字颜色 2 2 5 2" xfId="915"/>
    <cellStyle name="常规 11 3" xfId="916"/>
    <cellStyle name="常规 11_复件 20140224-2014年红本顺序表(社保基金)" xfId="917"/>
    <cellStyle name="常规 12" xfId="918"/>
    <cellStyle name="常规 12 2" xfId="919"/>
    <cellStyle name="常规 12 2 2" xfId="920"/>
    <cellStyle name="常规 12 2 3" xfId="921"/>
    <cellStyle name="常规 12 3" xfId="922"/>
    <cellStyle name="常规 13" xfId="923"/>
    <cellStyle name="常规 14" xfId="924"/>
    <cellStyle name="常规 14 2" xfId="925"/>
    <cellStyle name="常规 15" xfId="926"/>
    <cellStyle name="常规 20" xfId="927"/>
    <cellStyle name="常规 15 2" xfId="928"/>
    <cellStyle name="常规 16" xfId="929"/>
    <cellStyle name="常规 21" xfId="930"/>
    <cellStyle name="检查单元格 2 2 2" xfId="931"/>
    <cellStyle name="常规 17" xfId="932"/>
    <cellStyle name="常规 22" xfId="933"/>
    <cellStyle name="常规 19" xfId="934"/>
    <cellStyle name="常规 24" xfId="935"/>
    <cellStyle name="常规 2" xfId="936"/>
    <cellStyle name="常规 2 2 10" xfId="937"/>
    <cellStyle name="适中 2 2 2" xfId="938"/>
    <cellStyle name="常规 2 2 10 2" xfId="939"/>
    <cellStyle name="常规 2 2 10 2 2" xfId="940"/>
    <cellStyle name="常规 2 2 10 2 3" xfId="941"/>
    <cellStyle name="常规 2 2 10 2_2016年预决算草案（省级终版）" xfId="942"/>
    <cellStyle name="常规 2 2 10 3" xfId="943"/>
    <cellStyle name="常规 2 2 11" xfId="944"/>
    <cellStyle name="常规 2 2 11 2" xfId="945"/>
    <cellStyle name="常规 3 10" xfId="946"/>
    <cellStyle name="常规 2 2 11 2 2" xfId="947"/>
    <cellStyle name="常规 3 10 2" xfId="948"/>
    <cellStyle name="常规 2 2 11 2 3" xfId="949"/>
    <cellStyle name="常规 2 2 11 3" xfId="950"/>
    <cellStyle name="常规 3 11" xfId="951"/>
    <cellStyle name="常规 2 2 11_复件 20140224-2014年红本顺序表(社保基金)" xfId="952"/>
    <cellStyle name="常规 2 2 11_复件 20140224-2014年红本顺序表(社保基金) 2 2" xfId="953"/>
    <cellStyle name="常规 2 2 12" xfId="954"/>
    <cellStyle name="常规 2 2 12 2" xfId="955"/>
    <cellStyle name="强调文字颜色 6 2 4" xfId="956"/>
    <cellStyle name="常规 2 2 12 2 2" xfId="957"/>
    <cellStyle name="强调文字颜色 6 2 4 2" xfId="958"/>
    <cellStyle name="常规 2 2 12 2 3" xfId="959"/>
    <cellStyle name="常规 2 2 12 2_2016年预决算草案（省级终版）" xfId="960"/>
    <cellStyle name="输出 2 15" xfId="961"/>
    <cellStyle name="常规 2 2 12 3" xfId="962"/>
    <cellStyle name="强调文字颜色 6 2 5" xfId="963"/>
    <cellStyle name="常规 2 2 13" xfId="964"/>
    <cellStyle name="常规 2 2 13 2" xfId="965"/>
    <cellStyle name="常规 2 2 14" xfId="966"/>
    <cellStyle name="常规 2 2 15" xfId="967"/>
    <cellStyle name="常规 2 2 16" xfId="968"/>
    <cellStyle name="常规 2 2 17" xfId="969"/>
    <cellStyle name="常规 2 2 2 2" xfId="970"/>
    <cellStyle name="常规 2 2 2 2 2 2" xfId="971"/>
    <cellStyle name="常规 2 2 2 2 2 3" xfId="972"/>
    <cellStyle name="常规 2 2 2 2 2 3 2" xfId="973"/>
    <cellStyle name="常规 2 2 2 2 2 4" xfId="974"/>
    <cellStyle name="常规 2 2 2 2 3" xfId="975"/>
    <cellStyle name="常规 2 2 2 3 2" xfId="976"/>
    <cellStyle name="常规 2 2 2 3 3" xfId="977"/>
    <cellStyle name="常规 2 2 2 3_2016年预决算草案（省级终版）" xfId="978"/>
    <cellStyle name="常规 2 2 3" xfId="979"/>
    <cellStyle name="常规 2 2 3 2" xfId="980"/>
    <cellStyle name="常规 2 2 4 2" xfId="981"/>
    <cellStyle name="常规 2 2 5" xfId="982"/>
    <cellStyle name="常规 2 2 6" xfId="983"/>
    <cellStyle name="常规 2 2 6 2" xfId="984"/>
    <cellStyle name="常规 2 2 7" xfId="985"/>
    <cellStyle name="常规 2 2 7 2" xfId="986"/>
    <cellStyle name="常规 2 2 8 2" xfId="987"/>
    <cellStyle name="常规 2 2 9" xfId="988"/>
    <cellStyle name="常规 2 2 9 2" xfId="989"/>
    <cellStyle name="常规 2 6" xfId="990"/>
    <cellStyle name="常规 2_2012年基金收支执行2013年度基金收支预算" xfId="991"/>
    <cellStyle name="常规 25" xfId="992"/>
    <cellStyle name="常规 30" xfId="993"/>
    <cellStyle name="常规 26" xfId="994"/>
    <cellStyle name="常规 31" xfId="995"/>
    <cellStyle name="常规 27" xfId="996"/>
    <cellStyle name="常规 32" xfId="997"/>
    <cellStyle name="常规 28" xfId="998"/>
    <cellStyle name="常规 33" xfId="999"/>
    <cellStyle name="常规 29" xfId="1000"/>
    <cellStyle name="常规 34" xfId="1001"/>
    <cellStyle name="常规 3" xfId="1002"/>
    <cellStyle name="常规 3 11 2" xfId="1003"/>
    <cellStyle name="常规 3 12" xfId="1004"/>
    <cellStyle name="常规 3 12 2" xfId="1005"/>
    <cellStyle name="常规 3 13" xfId="1006"/>
    <cellStyle name="常规 3 13 2" xfId="1007"/>
    <cellStyle name="常规 3 14" xfId="1008"/>
    <cellStyle name="常规 3 14 2" xfId="1009"/>
    <cellStyle name="常规 3 14 2 2" xfId="1010"/>
    <cellStyle name="常规 3 14 3" xfId="1011"/>
    <cellStyle name="常规 3 14_2016年预决算草案（省级终版）" xfId="1012"/>
    <cellStyle name="常规 3 15" xfId="1013"/>
    <cellStyle name="常规 3 15 2" xfId="1014"/>
    <cellStyle name="常规 3 15 3" xfId="1015"/>
    <cellStyle name="常规 3 15_2016年预决算草案（省级终版）" xfId="1016"/>
    <cellStyle name="常规 3 16" xfId="1017"/>
    <cellStyle name="常规 3 2" xfId="1018"/>
    <cellStyle name="常规 3 2 2" xfId="1019"/>
    <cellStyle name="常规 3 2 2 2" xfId="1020"/>
    <cellStyle name="常规 3 2 3" xfId="1021"/>
    <cellStyle name="常规 3 3" xfId="1022"/>
    <cellStyle name="常规 3 3 2" xfId="1023"/>
    <cellStyle name="常规 3 4" xfId="1024"/>
    <cellStyle name="常规 3 4 2" xfId="1025"/>
    <cellStyle name="常规 3 5" xfId="1026"/>
    <cellStyle name="常规 3 5 2" xfId="1027"/>
    <cellStyle name="常规 3 6" xfId="1028"/>
    <cellStyle name="常规 3 6 2" xfId="1029"/>
    <cellStyle name="常规 3 7" xfId="1030"/>
    <cellStyle name="常规 3 7 2" xfId="1031"/>
    <cellStyle name="常规 3 8 2" xfId="1032"/>
    <cellStyle name="常规 3 9" xfId="1033"/>
    <cellStyle name="常规 3 9 2" xfId="1034"/>
    <cellStyle name="常规 35" xfId="1035"/>
    <cellStyle name="常规 40" xfId="1036"/>
    <cellStyle name="常规 36" xfId="1037"/>
    <cellStyle name="常规 41" xfId="1038"/>
    <cellStyle name="常规 37" xfId="1039"/>
    <cellStyle name="常规 42" xfId="1040"/>
    <cellStyle name="强调文字颜色 4 2 14 2" xfId="1041"/>
    <cellStyle name="常规 38" xfId="1042"/>
    <cellStyle name="常规 43" xfId="1043"/>
    <cellStyle name="常规 4 2" xfId="1044"/>
    <cellStyle name="常规 45" xfId="1045"/>
    <cellStyle name="常规 50" xfId="1046"/>
    <cellStyle name="常规 46" xfId="1047"/>
    <cellStyle name="常规 51" xfId="1048"/>
    <cellStyle name="常规 47" xfId="1049"/>
    <cellStyle name="常规 52" xfId="1050"/>
    <cellStyle name="常规 48" xfId="1051"/>
    <cellStyle name="常规 53" xfId="1052"/>
    <cellStyle name="常规 49" xfId="1053"/>
    <cellStyle name="常规 54" xfId="1054"/>
    <cellStyle name="检查单元格 2 13 2" xfId="1055"/>
    <cellStyle name="常规 5" xfId="1056"/>
    <cellStyle name="计算 2 9 2" xfId="1057"/>
    <cellStyle name="常规 5 2" xfId="1058"/>
    <cellStyle name="常规 55" xfId="1059"/>
    <cellStyle name="常规 60" xfId="1060"/>
    <cellStyle name="常规 56" xfId="1061"/>
    <cellStyle name="常规 61" xfId="1062"/>
    <cellStyle name="常规 58" xfId="1063"/>
    <cellStyle name="常规 63" xfId="1064"/>
    <cellStyle name="强调文字颜色 1 2 10" xfId="1065"/>
    <cellStyle name="常规 59" xfId="1066"/>
    <cellStyle name="常规 64" xfId="1067"/>
    <cellStyle name="强调文字颜色 1 2 11" xfId="1068"/>
    <cellStyle name="常规 6" xfId="1069"/>
    <cellStyle name="常规 6 2" xfId="1070"/>
    <cellStyle name="常规 65" xfId="1071"/>
    <cellStyle name="常规 70" xfId="1072"/>
    <cellStyle name="强调文字颜色 1 2 12" xfId="1073"/>
    <cellStyle name="常规 66" xfId="1074"/>
    <cellStyle name="常规 71" xfId="1075"/>
    <cellStyle name="检查单元格 2 3 2" xfId="1076"/>
    <cellStyle name="强调文字颜色 1 2 13" xfId="1077"/>
    <cellStyle name="常规 67" xfId="1078"/>
    <cellStyle name="常规 72" xfId="1079"/>
    <cellStyle name="强调文字颜色 1 2 14" xfId="1080"/>
    <cellStyle name="常规 69" xfId="1081"/>
    <cellStyle name="常规 74" xfId="1082"/>
    <cellStyle name="常规 7" xfId="1083"/>
    <cellStyle name="常规 7 2" xfId="1084"/>
    <cellStyle name="常规 75" xfId="1085"/>
    <cellStyle name="常规 80" xfId="1086"/>
    <cellStyle name="常规 76" xfId="1087"/>
    <cellStyle name="常规 81" xfId="1088"/>
    <cellStyle name="常规 77" xfId="1089"/>
    <cellStyle name="常规 82" xfId="1090"/>
    <cellStyle name="常规 78" xfId="1091"/>
    <cellStyle name="常规 83" xfId="1092"/>
    <cellStyle name="常规 79" xfId="1093"/>
    <cellStyle name="常规 84" xfId="1094"/>
    <cellStyle name="常规 8" xfId="1095"/>
    <cellStyle name="常规 8 2" xfId="1096"/>
    <cellStyle name="常规 86" xfId="1097"/>
    <cellStyle name="常规 91" xfId="1098"/>
    <cellStyle name="常规 87" xfId="1099"/>
    <cellStyle name="常规 92" xfId="1100"/>
    <cellStyle name="常规 88" xfId="1101"/>
    <cellStyle name="常规 93" xfId="1102"/>
    <cellStyle name="常规 89" xfId="1103"/>
    <cellStyle name="常规 94" xfId="1104"/>
    <cellStyle name="常规 9" xfId="1105"/>
    <cellStyle name="常规 9 2" xfId="1106"/>
    <cellStyle name="常规 95" xfId="1107"/>
    <cellStyle name="常规 97" xfId="1108"/>
    <cellStyle name="常规 98" xfId="1109"/>
    <cellStyle name="常规 99" xfId="1110"/>
    <cellStyle name="检查单元格 2 14 2" xfId="1111"/>
    <cellStyle name="常规_051225吉林省基金收支预算简表" xfId="1112"/>
    <cellStyle name="常规_051225吉林省基金收支预算简表 2 2 2" xfId="1113"/>
    <cellStyle name="常规_051225吉林省基金收支预算简表 3 2" xfId="1114"/>
    <cellStyle name="常规_17全省国资收入_1 2" xfId="1115"/>
    <cellStyle name="常规_1月9日2009年人代会预决算草案(最后稿)" xfId="1116"/>
    <cellStyle name="常规_1月9日2009年人代会预决算草案(最后稿) 3_17基本支出" xfId="1117"/>
    <cellStyle name="常规_2009年人代会预决算草案（省级初稿）" xfId="1118"/>
    <cellStyle name="好 2" xfId="1119"/>
    <cellStyle name="好 2 10" xfId="1120"/>
    <cellStyle name="好 2 11" xfId="1121"/>
    <cellStyle name="好 2 11 2" xfId="1122"/>
    <cellStyle name="解释性文本 2 6" xfId="1123"/>
    <cellStyle name="好 2 12" xfId="1124"/>
    <cellStyle name="好 2 12 2" xfId="1125"/>
    <cellStyle name="好 2 13" xfId="1126"/>
    <cellStyle name="好 2 13 2" xfId="1127"/>
    <cellStyle name="好 2 14" xfId="1128"/>
    <cellStyle name="好 2 15" xfId="1129"/>
    <cellStyle name="好 2 2" xfId="1130"/>
    <cellStyle name="好 2 2 2" xfId="1131"/>
    <cellStyle name="好 2 4" xfId="1132"/>
    <cellStyle name="好 2 4 2" xfId="1133"/>
    <cellStyle name="好 2 5" xfId="1134"/>
    <cellStyle name="好 2 5 2" xfId="1135"/>
    <cellStyle name="好 2 6" xfId="1136"/>
    <cellStyle name="好 2 6 2" xfId="1137"/>
    <cellStyle name="好 2 7" xfId="1138"/>
    <cellStyle name="注释 2 2" xfId="1139"/>
    <cellStyle name="好 2 7 2" xfId="1140"/>
    <cellStyle name="注释 2 2 2" xfId="1141"/>
    <cellStyle name="好 2 8 2" xfId="1142"/>
    <cellStyle name="注释 2 3 2" xfId="1143"/>
    <cellStyle name="好 2 9" xfId="1144"/>
    <cellStyle name="注释 2 4" xfId="1145"/>
    <cellStyle name="好_2016年预决算草案（省级终版）" xfId="1146"/>
    <cellStyle name="好_复件 20140224-2014年红本顺序表(社保基金)" xfId="1147"/>
    <cellStyle name="好_复件 20140224-2014年红本顺序表(社保基金) 2" xfId="1148"/>
    <cellStyle name="好_复件 20140224-2014年红本顺序表(社保基金) 2_2016年预决算草案（省级终版）" xfId="1149"/>
    <cellStyle name="汇总 2" xfId="1150"/>
    <cellStyle name="汇总 2 2" xfId="1151"/>
    <cellStyle name="强调文字颜色 4 2 7" xfId="1152"/>
    <cellStyle name="汇总 2 2 2" xfId="1153"/>
    <cellStyle name="强调文字颜色 4 2 7 2" xfId="1154"/>
    <cellStyle name="汇总 2 3" xfId="1155"/>
    <cellStyle name="强调文字颜色 4 2 8" xfId="1156"/>
    <cellStyle name="汇总 2 3 2" xfId="1157"/>
    <cellStyle name="强调文字颜色 4 2 8 2" xfId="1158"/>
    <cellStyle name="汇总 2 4" xfId="1159"/>
    <cellStyle name="强调文字颜色 4 2 9" xfId="1160"/>
    <cellStyle name="汇总 2 4 2" xfId="1161"/>
    <cellStyle name="强调文字颜色 4 2 9 2" xfId="1162"/>
    <cellStyle name="汇总 2 5" xfId="1163"/>
    <cellStyle name="汇总 2 5 2" xfId="1164"/>
    <cellStyle name="汇总 2 6" xfId="1165"/>
    <cellStyle name="汇总 2 7" xfId="1166"/>
    <cellStyle name="汇总 2 7 2" xfId="1167"/>
    <cellStyle name="汇总 2 8" xfId="1168"/>
    <cellStyle name="汇总 2 8 2" xfId="1169"/>
    <cellStyle name="汇总 2 9" xfId="1170"/>
    <cellStyle name="输入 2 9 2" xfId="1171"/>
    <cellStyle name="汇总 2 9 2" xfId="1172"/>
    <cellStyle name="计算 2" xfId="1173"/>
    <cellStyle name="计算 2 2" xfId="1174"/>
    <cellStyle name="计算 2 2 2" xfId="1175"/>
    <cellStyle name="计算 2 3" xfId="1176"/>
    <cellStyle name="计算 2 3 2" xfId="1177"/>
    <cellStyle name="计算 2 4" xfId="1178"/>
    <cellStyle name="计算 2 5" xfId="1179"/>
    <cellStyle name="计算 2 6" xfId="1180"/>
    <cellStyle name="计算 2 6 2" xfId="1181"/>
    <cellStyle name="计算 2 7" xfId="1182"/>
    <cellStyle name="计算 2 7 2" xfId="1183"/>
    <cellStyle name="输出 2 4" xfId="1184"/>
    <cellStyle name="计算 2 8" xfId="1185"/>
    <cellStyle name="计算 2 8 2" xfId="1186"/>
    <cellStyle name="计算 2 9" xfId="1187"/>
    <cellStyle name="检查单元格 2" xfId="1188"/>
    <cellStyle name="检查单元格 2 10" xfId="1189"/>
    <cellStyle name="注释 2 11 2" xfId="1190"/>
    <cellStyle name="检查单元格 2 10 2" xfId="1191"/>
    <cellStyle name="检查单元格 2 11" xfId="1192"/>
    <cellStyle name="检查单元格 2 11 2" xfId="1193"/>
    <cellStyle name="检查单元格 2 12" xfId="1194"/>
    <cellStyle name="检查单元格 2 12 2" xfId="1195"/>
    <cellStyle name="检查单元格 2 13" xfId="1196"/>
    <cellStyle name="检查单元格 2 15" xfId="1197"/>
    <cellStyle name="检查单元格 2 4" xfId="1198"/>
    <cellStyle name="检查单元格 2 4 2" xfId="1199"/>
    <cellStyle name="检查单元格 2 5" xfId="1200"/>
    <cellStyle name="检查单元格 2 5 2" xfId="1201"/>
    <cellStyle name="检查单元格 2 6" xfId="1202"/>
    <cellStyle name="检查单元格 2 6 2" xfId="1203"/>
    <cellStyle name="检查单元格 2 7" xfId="1204"/>
    <cellStyle name="检查单元格 2 7 2" xfId="1205"/>
    <cellStyle name="适中 2 12" xfId="1206"/>
    <cellStyle name="检查单元格 2 8" xfId="1207"/>
    <cellStyle name="检查单元格 2 8 2" xfId="1208"/>
    <cellStyle name="检查单元格 2 9" xfId="1209"/>
    <cellStyle name="检查单元格 2 9 2" xfId="1210"/>
    <cellStyle name="解释性文本 2" xfId="1211"/>
    <cellStyle name="解释性文本 2 10" xfId="1212"/>
    <cellStyle name="解释性文本 2 10 2" xfId="1213"/>
    <cellStyle name="解释性文本 2 11" xfId="1214"/>
    <cellStyle name="解释性文本 2 11 2" xfId="1215"/>
    <cellStyle name="解释性文本 2 12" xfId="1216"/>
    <cellStyle name="解释性文本 2 13" xfId="1217"/>
    <cellStyle name="解释性文本 2 13 2" xfId="1218"/>
    <cellStyle name="解释性文本 2 14" xfId="1219"/>
    <cellStyle name="解释性文本 2 14 2" xfId="1220"/>
    <cellStyle name="解释性文本 2 15" xfId="1221"/>
    <cellStyle name="解释性文本 2 2" xfId="1222"/>
    <cellStyle name="解释性文本 2 3" xfId="1223"/>
    <cellStyle name="解释性文本 2 3 2" xfId="1224"/>
    <cellStyle name="解释性文本 2 4" xfId="1225"/>
    <cellStyle name="解释性文本 2 4 2" xfId="1226"/>
    <cellStyle name="解释性文本 2 5" xfId="1227"/>
    <cellStyle name="解释性文本 2 5 2" xfId="1228"/>
    <cellStyle name="解释性文本 2 6 2" xfId="1229"/>
    <cellStyle name="解释性文本 2 7" xfId="1230"/>
    <cellStyle name="解释性文本 2 7 2" xfId="1231"/>
    <cellStyle name="解释性文本 2 8" xfId="1232"/>
    <cellStyle name="解释性文本 2 8 2" xfId="1233"/>
    <cellStyle name="解释性文本 2 9" xfId="1234"/>
    <cellStyle name="解释性文本 2 9 2" xfId="1235"/>
    <cellStyle name="警告文本 2" xfId="1236"/>
    <cellStyle name="警告文本 2 10 2" xfId="1237"/>
    <cellStyle name="警告文本 2 11" xfId="1238"/>
    <cellStyle name="警告文本 2 11 2" xfId="1239"/>
    <cellStyle name="警告文本 2 12" xfId="1240"/>
    <cellStyle name="警告文本 2 12 2" xfId="1241"/>
    <cellStyle name="警告文本 2 13" xfId="1242"/>
    <cellStyle name="警告文本 2 2" xfId="1243"/>
    <cellStyle name="警告文本 2 2 2" xfId="1244"/>
    <cellStyle name="警告文本 2 3" xfId="1245"/>
    <cellStyle name="警告文本 2 3 2" xfId="1246"/>
    <cellStyle name="警告文本 2 4" xfId="1247"/>
    <cellStyle name="警告文本 2 4 2" xfId="1248"/>
    <cellStyle name="警告文本 2 5 2" xfId="1249"/>
    <cellStyle name="警告文本 2 6" xfId="1250"/>
    <cellStyle name="警告文本 2 7" xfId="1251"/>
    <cellStyle name="警告文本 2 7 2" xfId="1252"/>
    <cellStyle name="警告文本 2 8" xfId="1253"/>
    <cellStyle name="警告文本 2 8 2" xfId="1254"/>
    <cellStyle name="警告文本 2 9" xfId="1255"/>
    <cellStyle name="强调文字颜色 6 2 3 2" xfId="1256"/>
    <cellStyle name="警告文本 2 9 2" xfId="1257"/>
    <cellStyle name="链接单元格 2" xfId="1258"/>
    <cellStyle name="链接单元格 2 10" xfId="1259"/>
    <cellStyle name="链接单元格 2 10 2" xfId="1260"/>
    <cellStyle name="链接单元格 2 11" xfId="1261"/>
    <cellStyle name="链接单元格 2 11 2" xfId="1262"/>
    <cellStyle name="链接单元格 2 12" xfId="1263"/>
    <cellStyle name="链接单元格 2 13" xfId="1264"/>
    <cellStyle name="链接单元格 2 14" xfId="1265"/>
    <cellStyle name="链接单元格 2 14 2" xfId="1266"/>
    <cellStyle name="链接单元格 2 15" xfId="1267"/>
    <cellStyle name="链接单元格 2 2" xfId="1268"/>
    <cellStyle name="链接单元格 2 2 2" xfId="1269"/>
    <cellStyle name="链接单元格 2 3" xfId="1270"/>
    <cellStyle name="链接单元格 2 3 2" xfId="1271"/>
    <cellStyle name="链接单元格 2 4" xfId="1272"/>
    <cellStyle name="链接单元格 2 5" xfId="1273"/>
    <cellStyle name="链接单元格 2 5 2" xfId="1274"/>
    <cellStyle name="链接单元格 2 6 2" xfId="1275"/>
    <cellStyle name="链接单元格 2 7" xfId="1276"/>
    <cellStyle name="链接单元格 2 7 2" xfId="1277"/>
    <cellStyle name="链接单元格 2 8" xfId="1278"/>
    <cellStyle name="链接单元格 2 8 2" xfId="1279"/>
    <cellStyle name="链接单元格 2 9" xfId="1280"/>
    <cellStyle name="链接单元格 2 9 2" xfId="1281"/>
    <cellStyle name="千位[0]_E22" xfId="1282"/>
    <cellStyle name="千位_E22" xfId="1283"/>
    <cellStyle name="强调文字颜色 1 2" xfId="1284"/>
    <cellStyle name="强调文字颜色 1 2 10 2" xfId="1285"/>
    <cellStyle name="强调文字颜色 1 2 11 2" xfId="1286"/>
    <cellStyle name="强调文字颜色 1 2 12 2" xfId="1287"/>
    <cellStyle name="强调文字颜色 1 2 13 2" xfId="1288"/>
    <cellStyle name="强调文字颜色 1 2 14 2" xfId="1289"/>
    <cellStyle name="强调文字颜色 1 2 2" xfId="1290"/>
    <cellStyle name="强调文字颜色 1 2 2 2" xfId="1291"/>
    <cellStyle name="强调文字颜色 1 2 3" xfId="1292"/>
    <cellStyle name="强调文字颜色 1 2 3 2" xfId="1293"/>
    <cellStyle name="强调文字颜色 1 2 4" xfId="1294"/>
    <cellStyle name="强调文字颜色 1 2 4 2" xfId="1295"/>
    <cellStyle name="强调文字颜色 2 2 5" xfId="1296"/>
    <cellStyle name="强调文字颜色 1 2 5" xfId="1297"/>
    <cellStyle name="强调文字颜色 1 2 6" xfId="1298"/>
    <cellStyle name="强调文字颜色 1 2 6 2" xfId="1299"/>
    <cellStyle name="强调文字颜色 1 2 7" xfId="1300"/>
    <cellStyle name="强调文字颜色 1 2 7 2" xfId="1301"/>
    <cellStyle name="强调文字颜色 1 2 8" xfId="1302"/>
    <cellStyle name="强调文字颜色 1 2 8 2" xfId="1303"/>
    <cellStyle name="强调文字颜色 1 2 9" xfId="1304"/>
    <cellStyle name="强调文字颜色 2 2" xfId="1305"/>
    <cellStyle name="强调文字颜色 2 2 10" xfId="1306"/>
    <cellStyle name="强调文字颜色 2 2 10 2" xfId="1307"/>
    <cellStyle name="强调文字颜色 2 2 11 2" xfId="1308"/>
    <cellStyle name="强调文字颜色 2 2 13" xfId="1309"/>
    <cellStyle name="强调文字颜色 2 2 2 2" xfId="1310"/>
    <cellStyle name="强调文字颜色 2 2 13 2" xfId="1311"/>
    <cellStyle name="强调文字颜色 2 2 14" xfId="1312"/>
    <cellStyle name="强调文字颜色 2 2 14 2" xfId="1313"/>
    <cellStyle name="强调文字颜色 2 2 15" xfId="1314"/>
    <cellStyle name="强调文字颜色 2 2 2" xfId="1315"/>
    <cellStyle name="强调文字颜色 2 2 3" xfId="1316"/>
    <cellStyle name="强调文字颜色 2 2 3 2" xfId="1317"/>
    <cellStyle name="强调文字颜色 2 2 4" xfId="1318"/>
    <cellStyle name="强调文字颜色 2 2 4 2" xfId="1319"/>
    <cellStyle name="强调文字颜色 2 2 6" xfId="1320"/>
    <cellStyle name="强调文字颜色 2 2 6 2" xfId="1321"/>
    <cellStyle name="强调文字颜色 2 2 7" xfId="1322"/>
    <cellStyle name="强调文字颜色 2 2 7 2" xfId="1323"/>
    <cellStyle name="强调文字颜色 2 2 8" xfId="1324"/>
    <cellStyle name="强调文字颜色 2 2 8 2" xfId="1325"/>
    <cellStyle name="强调文字颜色 2 2 9" xfId="1326"/>
    <cellStyle name="强调文字颜色 2 2 9 2" xfId="1327"/>
    <cellStyle name="强调文字颜色 3 2" xfId="1328"/>
    <cellStyle name="强调文字颜色 3 2 10" xfId="1329"/>
    <cellStyle name="强调文字颜色 3 2 11" xfId="1330"/>
    <cellStyle name="强调文字颜色 3 2 11 2" xfId="1331"/>
    <cellStyle name="强调文字颜色 3 2 12" xfId="1332"/>
    <cellStyle name="强调文字颜色 3 2 12 2" xfId="1333"/>
    <cellStyle name="强调文字颜色 3 2 13 2" xfId="1334"/>
    <cellStyle name="强调文字颜色 3 2 14" xfId="1335"/>
    <cellStyle name="强调文字颜色 3 2 14 2" xfId="1336"/>
    <cellStyle name="强调文字颜色 3 2 15" xfId="1337"/>
    <cellStyle name="强调文字颜色 3 2 2" xfId="1338"/>
    <cellStyle name="强调文字颜色 3 2 2 2" xfId="1339"/>
    <cellStyle name="强调文字颜色 3 2 3 2" xfId="1340"/>
    <cellStyle name="强调文字颜色 3 2 4" xfId="1341"/>
    <cellStyle name="强调文字颜色 3 2 4 2" xfId="1342"/>
    <cellStyle name="强调文字颜色 3 2 5" xfId="1343"/>
    <cellStyle name="强调文字颜色 3 2 5 2" xfId="1344"/>
    <cellStyle name="强调文字颜色 3 2 6" xfId="1345"/>
    <cellStyle name="强调文字颜色 3 2 7" xfId="1346"/>
    <cellStyle name="强调文字颜色 3 2 7 2" xfId="1347"/>
    <cellStyle name="强调文字颜色 3 2 8" xfId="1348"/>
    <cellStyle name="强调文字颜色 3 2 8 2" xfId="1349"/>
    <cellStyle name="强调文字颜色 3 2 9" xfId="1350"/>
    <cellStyle name="强调文字颜色 3 2 9 2" xfId="1351"/>
    <cellStyle name="强调文字颜色 4 2" xfId="1352"/>
    <cellStyle name="强调文字颜色 4 2 10" xfId="1353"/>
    <cellStyle name="强调文字颜色 4 2 10 2" xfId="1354"/>
    <cellStyle name="强调文字颜色 4 2 11" xfId="1355"/>
    <cellStyle name="强调文字颜色 4 2 11 2" xfId="1356"/>
    <cellStyle name="强调文字颜色 4 2 12" xfId="1357"/>
    <cellStyle name="强调文字颜色 4 2 12 2" xfId="1358"/>
    <cellStyle name="强调文字颜色 4 2 13" xfId="1359"/>
    <cellStyle name="强调文字颜色 4 2 14" xfId="1360"/>
    <cellStyle name="强调文字颜色 4 2 15" xfId="1361"/>
    <cellStyle name="强调文字颜色 4 2 2" xfId="1362"/>
    <cellStyle name="强调文字颜色 4 2 2 2" xfId="1363"/>
    <cellStyle name="强调文字颜色 4 2 3" xfId="1364"/>
    <cellStyle name="强调文字颜色 4 2 3 2" xfId="1365"/>
    <cellStyle name="强调文字颜色 4 2 4" xfId="1366"/>
    <cellStyle name="强调文字颜色 4 2 4 2" xfId="1367"/>
    <cellStyle name="强调文字颜色 4 2 5" xfId="1368"/>
    <cellStyle name="强调文字颜色 4 2 6" xfId="1369"/>
    <cellStyle name="强调文字颜色 4 2 6 2" xfId="1370"/>
    <cellStyle name="强调文字颜色 5 2" xfId="1371"/>
    <cellStyle name="强调文字颜色 5 2 10" xfId="1372"/>
    <cellStyle name="强调文字颜色 5 2 10 2" xfId="1373"/>
    <cellStyle name="强调文字颜色 5 2 11 2" xfId="1374"/>
    <cellStyle name="强调文字颜色 5 2 13" xfId="1375"/>
    <cellStyle name="强调文字颜色 5 2 12" xfId="1376"/>
    <cellStyle name="强调文字颜色 5 2 12 2" xfId="1377"/>
    <cellStyle name="强调文字颜色 5 2 13 2" xfId="1378"/>
    <cellStyle name="强调文字颜色 5 2 14" xfId="1379"/>
    <cellStyle name="强调文字颜色 5 2 14 2" xfId="1380"/>
    <cellStyle name="强调文字颜色 5 2 15" xfId="1381"/>
    <cellStyle name="强调文字颜色 6 2 7 2" xfId="1382"/>
    <cellStyle name="强调文字颜色 5 2 2" xfId="1383"/>
    <cellStyle name="强调文字颜色 5 2 2 2" xfId="1384"/>
    <cellStyle name="强调文字颜色 5 2 3" xfId="1385"/>
    <cellStyle name="强调文字颜色 5 2 3 2" xfId="1386"/>
    <cellStyle name="强调文字颜色 5 2 4" xfId="1387"/>
    <cellStyle name="强调文字颜色 5 2 4 2" xfId="1388"/>
    <cellStyle name="强调文字颜色 5 2 5" xfId="1389"/>
    <cellStyle name="强调文字颜色 5 2 5 2" xfId="1390"/>
    <cellStyle name="强调文字颜色 5 2 6" xfId="1391"/>
    <cellStyle name="强调文字颜色 5 2 6 2" xfId="1392"/>
    <cellStyle name="强调文字颜色 5 2 7" xfId="1393"/>
    <cellStyle name="强调文字颜色 5 2 7 2" xfId="1394"/>
    <cellStyle name="强调文字颜色 5 2 8" xfId="1395"/>
    <cellStyle name="强调文字颜色 5 2 8 2" xfId="1396"/>
    <cellStyle name="强调文字颜色 5 2 9" xfId="1397"/>
    <cellStyle name="强调文字颜色 5 2 9 2" xfId="1398"/>
    <cellStyle name="强调文字颜色 6 2" xfId="1399"/>
    <cellStyle name="强调文字颜色 6 2 10" xfId="1400"/>
    <cellStyle name="强调文字颜色 6 2 10 2" xfId="1401"/>
    <cellStyle name="强调文字颜色 6 2 11" xfId="1402"/>
    <cellStyle name="强调文字颜色 6 2 11 2" xfId="1403"/>
    <cellStyle name="强调文字颜色 6 2 12" xfId="1404"/>
    <cellStyle name="强调文字颜色 6 2 12 2" xfId="1405"/>
    <cellStyle name="强调文字颜色 6 2 13" xfId="1406"/>
    <cellStyle name="强调文字颜色 6 2 13 2" xfId="1407"/>
    <cellStyle name="强调文字颜色 6 2 14" xfId="1408"/>
    <cellStyle name="强调文字颜色 6 2 2" xfId="1409"/>
    <cellStyle name="强调文字颜色 6 2 2 2" xfId="1410"/>
    <cellStyle name="强调文字颜色 6 2 3" xfId="1411"/>
    <cellStyle name="强调文字颜色 6 2 5 2" xfId="1412"/>
    <cellStyle name="强调文字颜色 6 2 6" xfId="1413"/>
    <cellStyle name="强调文字颜色 6 2 6 2" xfId="1414"/>
    <cellStyle name="强调文字颜色 6 2 7" xfId="1415"/>
    <cellStyle name="强调文字颜色 6 2 8" xfId="1416"/>
    <cellStyle name="强调文字颜色 6 2 8 2" xfId="1417"/>
    <cellStyle name="强调文字颜色 6 2 9" xfId="1418"/>
    <cellStyle name="强调文字颜色 6 2 9 2" xfId="1419"/>
    <cellStyle name="适中 2" xfId="1420"/>
    <cellStyle name="适中 2 10 2" xfId="1421"/>
    <cellStyle name="适中 2 11" xfId="1422"/>
    <cellStyle name="适中 2 11 2" xfId="1423"/>
    <cellStyle name="适中 2 12 2" xfId="1424"/>
    <cellStyle name="适中 2 13" xfId="1425"/>
    <cellStyle name="适中 2 13 2" xfId="1426"/>
    <cellStyle name="适中 2 14" xfId="1427"/>
    <cellStyle name="适中 2 14 2" xfId="1428"/>
    <cellStyle name="适中 2 15" xfId="1429"/>
    <cellStyle name="适中 2 2" xfId="1430"/>
    <cellStyle name="适中 2 3" xfId="1431"/>
    <cellStyle name="适中 2 3 2" xfId="1432"/>
    <cellStyle name="适中 2 9 2" xfId="1433"/>
    <cellStyle name="输出 2" xfId="1434"/>
    <cellStyle name="输出 2 10" xfId="1435"/>
    <cellStyle name="输出 2 10 2" xfId="1436"/>
    <cellStyle name="输出 2 11" xfId="1437"/>
    <cellStyle name="输出 2 11 2" xfId="1438"/>
    <cellStyle name="输出 2 12" xfId="1439"/>
    <cellStyle name="输出 2 12 2" xfId="1440"/>
    <cellStyle name="输出 2 13 2" xfId="1441"/>
    <cellStyle name="输出 2 14" xfId="1442"/>
    <cellStyle name="输出 2 14 2" xfId="1443"/>
    <cellStyle name="输出 2 2" xfId="1444"/>
    <cellStyle name="输出 2 2 2" xfId="1445"/>
    <cellStyle name="输出 2 3 2" xfId="1446"/>
    <cellStyle name="输出 2 4 2" xfId="1447"/>
    <cellStyle name="输出 2 5" xfId="1448"/>
    <cellStyle name="输出 2 5 2" xfId="1449"/>
    <cellStyle name="输出 2 6" xfId="1450"/>
    <cellStyle name="输出 2 6 2" xfId="1451"/>
    <cellStyle name="输出 2 7" xfId="1452"/>
    <cellStyle name="输出 2 7 2" xfId="1453"/>
    <cellStyle name="输出 2 8" xfId="1454"/>
    <cellStyle name="输出 2 8 2" xfId="1455"/>
    <cellStyle name="输出 2 9 2" xfId="1456"/>
    <cellStyle name="输入 2 10" xfId="1457"/>
    <cellStyle name="输入 2 10 2" xfId="1458"/>
    <cellStyle name="输入 2 11" xfId="1459"/>
    <cellStyle name="输入 2 12 2" xfId="1460"/>
    <cellStyle name="输入 2 13" xfId="1461"/>
    <cellStyle name="输入 2 13 2" xfId="1462"/>
    <cellStyle name="输入 2 14" xfId="1463"/>
    <cellStyle name="输入 2 7 2" xfId="1464"/>
    <cellStyle name="输入 2 14 2" xfId="1465"/>
    <cellStyle name="输入 2 15" xfId="1466"/>
    <cellStyle name="输入 2 2" xfId="1467"/>
    <cellStyle name="输入 2 2 2" xfId="1468"/>
    <cellStyle name="输入 2 3" xfId="1469"/>
    <cellStyle name="输入 2 3 2" xfId="1470"/>
    <cellStyle name="输入 2 4" xfId="1471"/>
    <cellStyle name="输入 2 4 2" xfId="1472"/>
    <cellStyle name="输入 2 5" xfId="1473"/>
    <cellStyle name="输入 2 5 2" xfId="1474"/>
    <cellStyle name="输入 2 6" xfId="1475"/>
    <cellStyle name="输入 2 6 2" xfId="1476"/>
    <cellStyle name="输入 2 7" xfId="1477"/>
    <cellStyle name="输入 2 8" xfId="1478"/>
    <cellStyle name="输入 2 8 2" xfId="1479"/>
    <cellStyle name="输入 2 9" xfId="1480"/>
    <cellStyle name="样式 1" xfId="1481"/>
    <cellStyle name="注释 2" xfId="1482"/>
    <cellStyle name="注释 2 10" xfId="1483"/>
    <cellStyle name="注释 2 11" xfId="1484"/>
    <cellStyle name="注释 2 12" xfId="1485"/>
    <cellStyle name="注释 2 12 2" xfId="1486"/>
    <cellStyle name="注释 2 13" xfId="1487"/>
    <cellStyle name="注释 2 13 2" xfId="1488"/>
    <cellStyle name="注释 2 14" xfId="1489"/>
    <cellStyle name="注释 2 14 2" xfId="1490"/>
    <cellStyle name="注释 2 15" xfId="1491"/>
    <cellStyle name="注释 2 5" xfId="1492"/>
    <cellStyle name="注释 2 5 2" xfId="1493"/>
    <cellStyle name="注释 2 6" xfId="1494"/>
    <cellStyle name="注释 2 6 2" xfId="1495"/>
    <cellStyle name="注释 2 7" xfId="1496"/>
    <cellStyle name="注释 2 7 2" xfId="1497"/>
    <cellStyle name="注释 2 8" xfId="1498"/>
    <cellStyle name="注释 2 8 2" xfId="1499"/>
    <cellStyle name="注释 2 9" xfId="1500"/>
    <cellStyle name="注释 2 9 2" xfId="15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2522;&#37329;&#39044;&#31639;\2016&#24180;&#39044;&#31639;&#33609;&#26696;(&#27491;&#24335;&#65289;\20160116&#24180;&#39044;&#20915;&#31639;&#33609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省本级基金支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4:Q24"/>
  <sheetViews>
    <sheetView tabSelected="1" zoomScale="85" zoomScaleNormal="85" workbookViewId="0" topLeftCell="A3">
      <selection activeCell="M15" sqref="M15"/>
    </sheetView>
  </sheetViews>
  <sheetFormatPr defaultColWidth="8.75390625" defaultRowHeight="14.25"/>
  <cols>
    <col min="1" max="9" width="8.25390625" style="858" customWidth="1"/>
    <col min="10" max="31" width="9.00390625" style="858" bestFit="1" customWidth="1"/>
    <col min="32" max="16384" width="8.75390625" style="858" customWidth="1"/>
  </cols>
  <sheetData>
    <row r="4" spans="1:17" s="856" customFormat="1" ht="20.25">
      <c r="A4" s="859"/>
      <c r="B4" s="859"/>
      <c r="C4" s="860"/>
      <c r="D4" s="860"/>
      <c r="E4" s="860"/>
      <c r="F4" s="860"/>
      <c r="H4" s="861"/>
      <c r="I4" s="871"/>
      <c r="L4" s="872"/>
      <c r="M4" s="872"/>
      <c r="N4" s="872"/>
      <c r="O4" s="872"/>
      <c r="P4" s="872"/>
      <c r="Q4" s="872"/>
    </row>
    <row r="5" spans="1:17" s="856" customFormat="1" ht="20.25">
      <c r="A5" s="859"/>
      <c r="B5" s="859"/>
      <c r="C5" s="860"/>
      <c r="D5" s="860"/>
      <c r="E5" s="860"/>
      <c r="F5" s="860"/>
      <c r="G5" s="861"/>
      <c r="H5" s="861"/>
      <c r="I5" s="871"/>
      <c r="K5" s="872"/>
      <c r="L5" s="872"/>
      <c r="M5" s="872"/>
      <c r="N5" s="872"/>
      <c r="O5" s="872"/>
      <c r="P5" s="872"/>
      <c r="Q5" s="872"/>
    </row>
    <row r="6" ht="7.5" customHeight="1"/>
    <row r="7" ht="39" customHeight="1">
      <c r="D7" t="s">
        <v>0</v>
      </c>
    </row>
    <row r="8" ht="39" customHeight="1">
      <c r="D8"/>
    </row>
    <row r="9" spans="1:17" s="857" customFormat="1" ht="53.25" customHeight="1">
      <c r="A9" s="862"/>
      <c r="B9" s="862"/>
      <c r="C9" s="862"/>
      <c r="D9" s="862"/>
      <c r="E9" s="862"/>
      <c r="F9" s="862"/>
      <c r="G9" s="862"/>
      <c r="H9" s="862"/>
      <c r="I9" s="862"/>
      <c r="J9" s="873"/>
      <c r="K9" s="873"/>
      <c r="L9" s="874"/>
      <c r="M9" s="874"/>
      <c r="N9" s="874"/>
      <c r="O9" s="874"/>
      <c r="P9" s="874"/>
      <c r="Q9" s="874"/>
    </row>
    <row r="10" spans="1:17" s="857" customFormat="1" ht="53.25" customHeight="1">
      <c r="A10" s="863" t="s">
        <v>1</v>
      </c>
      <c r="B10" s="863"/>
      <c r="C10" s="863"/>
      <c r="D10" s="863"/>
      <c r="E10" s="863"/>
      <c r="F10" s="863"/>
      <c r="G10" s="863"/>
      <c r="H10" s="863"/>
      <c r="I10" s="863"/>
      <c r="J10" s="875"/>
      <c r="K10" s="875"/>
      <c r="L10" s="873"/>
      <c r="M10" s="873"/>
      <c r="N10" s="873"/>
      <c r="O10" s="874"/>
      <c r="P10" s="874"/>
      <c r="Q10" s="874"/>
    </row>
    <row r="11" spans="1:17" s="857" customFormat="1" ht="53.25" customHeight="1">
      <c r="A11" s="864"/>
      <c r="B11" s="864"/>
      <c r="C11" s="864"/>
      <c r="D11" s="864"/>
      <c r="E11" s="864"/>
      <c r="F11" s="864"/>
      <c r="G11" s="864"/>
      <c r="H11" s="864"/>
      <c r="I11" s="864"/>
      <c r="J11" s="873"/>
      <c r="K11" s="873"/>
      <c r="L11" s="874"/>
      <c r="M11" s="874"/>
      <c r="N11" s="874"/>
      <c r="O11" s="874"/>
      <c r="P11" s="874"/>
      <c r="Q11" s="874"/>
    </row>
    <row r="12" spans="1:11" ht="59.25">
      <c r="A12" s="865"/>
      <c r="B12" s="865"/>
      <c r="C12" s="865"/>
      <c r="D12" s="865"/>
      <c r="E12" s="865"/>
      <c r="F12" s="865"/>
      <c r="G12" s="865"/>
      <c r="H12" s="865"/>
      <c r="I12" s="865"/>
      <c r="J12" s="866"/>
      <c r="K12" s="866"/>
    </row>
    <row r="13" spans="1:11" ht="59.25">
      <c r="A13" s="866"/>
      <c r="B13" s="866"/>
      <c r="C13" s="866"/>
      <c r="D13" s="866"/>
      <c r="E13" s="866"/>
      <c r="F13" s="866"/>
      <c r="G13" s="866"/>
      <c r="H13" s="866"/>
      <c r="I13" s="866"/>
      <c r="J13" s="866"/>
      <c r="K13" s="866"/>
    </row>
    <row r="14" spans="1:11" ht="59.25">
      <c r="A14" s="866"/>
      <c r="B14" s="866"/>
      <c r="C14" s="866"/>
      <c r="D14" s="866"/>
      <c r="E14" s="866"/>
      <c r="F14" s="866"/>
      <c r="G14" s="866"/>
      <c r="H14" s="866"/>
      <c r="I14" s="866"/>
      <c r="J14" s="866"/>
      <c r="K14" s="866"/>
    </row>
    <row r="15" spans="1:11" ht="59.25">
      <c r="A15" s="866"/>
      <c r="B15" s="866"/>
      <c r="C15" s="866"/>
      <c r="D15" s="866"/>
      <c r="E15" s="866"/>
      <c r="F15" s="866"/>
      <c r="G15" s="866"/>
      <c r="H15" s="866"/>
      <c r="I15" s="866"/>
      <c r="J15" s="866"/>
      <c r="K15" s="866"/>
    </row>
    <row r="16" spans="1:11" ht="15">
      <c r="A16" s="867"/>
      <c r="B16" s="867"/>
      <c r="C16" s="867"/>
      <c r="D16" s="867"/>
      <c r="E16" s="867"/>
      <c r="F16" s="867"/>
      <c r="G16" s="867"/>
      <c r="H16" s="867"/>
      <c r="I16" s="867"/>
      <c r="J16" s="867"/>
      <c r="K16" s="867"/>
    </row>
    <row r="17" spans="1:11" ht="15">
      <c r="A17" s="867"/>
      <c r="B17" s="867"/>
      <c r="C17" s="867"/>
      <c r="D17" s="867"/>
      <c r="E17" s="867"/>
      <c r="F17" s="867"/>
      <c r="G17" s="867"/>
      <c r="H17" s="867"/>
      <c r="I17" s="867"/>
      <c r="J17" s="867"/>
      <c r="K17" s="867"/>
    </row>
    <row r="18" spans="1:11" ht="39" customHeight="1">
      <c r="A18" s="868" t="s">
        <v>2</v>
      </c>
      <c r="B18" s="868"/>
      <c r="C18" s="868"/>
      <c r="D18" s="868"/>
      <c r="E18" s="868"/>
      <c r="F18" s="868"/>
      <c r="G18" s="868"/>
      <c r="H18" s="868"/>
      <c r="I18" s="868"/>
      <c r="J18" s="876"/>
      <c r="K18" s="876"/>
    </row>
    <row r="19" spans="1:11" ht="8.25" customHeight="1">
      <c r="A19" s="869"/>
      <c r="B19" s="869"/>
      <c r="C19" s="869"/>
      <c r="D19" s="869"/>
      <c r="E19" s="869"/>
      <c r="F19" s="869"/>
      <c r="G19" s="869"/>
      <c r="H19" s="869"/>
      <c r="I19" s="869"/>
      <c r="J19" s="877"/>
      <c r="K19" s="877"/>
    </row>
    <row r="20" spans="1:11" ht="30">
      <c r="A20" s="870">
        <v>44040</v>
      </c>
      <c r="B20" s="870"/>
      <c r="C20" s="870"/>
      <c r="D20" s="870"/>
      <c r="E20" s="870"/>
      <c r="F20" s="870"/>
      <c r="G20" s="870"/>
      <c r="H20" s="870"/>
      <c r="I20" s="870"/>
      <c r="J20" s="878"/>
      <c r="K20" s="878"/>
    </row>
    <row r="21" spans="1:11" ht="15">
      <c r="A21" s="867"/>
      <c r="B21" s="867"/>
      <c r="C21" s="867"/>
      <c r="D21" s="867"/>
      <c r="E21" s="867"/>
      <c r="F21" s="867"/>
      <c r="G21" s="867"/>
      <c r="H21" s="867"/>
      <c r="I21" s="867"/>
      <c r="J21" s="867"/>
      <c r="K21" s="867"/>
    </row>
    <row r="22" spans="1:11" ht="15">
      <c r="A22" s="867"/>
      <c r="B22" s="867"/>
      <c r="C22" s="867"/>
      <c r="D22" s="867"/>
      <c r="E22" s="867"/>
      <c r="F22" s="867"/>
      <c r="G22" s="867"/>
      <c r="H22" s="867"/>
      <c r="I22" s="867"/>
      <c r="J22" s="867"/>
      <c r="K22" s="867"/>
    </row>
    <row r="23" spans="1:11" ht="15">
      <c r="A23" s="867"/>
      <c r="B23" s="867"/>
      <c r="C23" s="867"/>
      <c r="D23" s="867"/>
      <c r="E23" s="867"/>
      <c r="F23" s="867"/>
      <c r="G23" s="867"/>
      <c r="H23" s="867"/>
      <c r="I23" s="867"/>
      <c r="J23" s="867"/>
      <c r="K23" s="867"/>
    </row>
    <row r="24" spans="1:11" ht="15">
      <c r="A24" s="867"/>
      <c r="B24" s="867"/>
      <c r="C24" s="867"/>
      <c r="D24" s="867"/>
      <c r="E24" s="867"/>
      <c r="F24" s="867"/>
      <c r="G24" s="867"/>
      <c r="H24" s="867"/>
      <c r="I24" s="867"/>
      <c r="J24" s="867"/>
      <c r="K24" s="867"/>
    </row>
  </sheetData>
  <sheetProtection/>
  <mergeCells count="7">
    <mergeCell ref="A4:B4"/>
    <mergeCell ref="A5:B5"/>
    <mergeCell ref="A10:I10"/>
    <mergeCell ref="A11:I11"/>
    <mergeCell ref="A12:I12"/>
    <mergeCell ref="A18:I18"/>
    <mergeCell ref="A20:I20"/>
  </mergeCells>
  <printOptions horizontalCentered="1"/>
  <pageMargins left="0.98" right="0.98" top="0.98" bottom="0.98" header="0.12" footer="0.79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6"/>
  <sheetViews>
    <sheetView showZeros="0" zoomScaleSheetLayoutView="100" workbookViewId="0" topLeftCell="A1">
      <selection activeCell="G20" sqref="G20"/>
    </sheetView>
  </sheetViews>
  <sheetFormatPr defaultColWidth="9.25390625" defaultRowHeight="15.75" customHeight="1"/>
  <cols>
    <col min="1" max="1" width="48.25390625" style="530" customWidth="1"/>
    <col min="2" max="3" width="20.125" style="530" customWidth="1"/>
    <col min="4" max="16384" width="9.25390625" style="530" customWidth="1"/>
  </cols>
  <sheetData>
    <row r="1" spans="1:3" s="525" customFormat="1" ht="54.75" customHeight="1">
      <c r="A1" s="531" t="s">
        <v>773</v>
      </c>
      <c r="B1" s="532"/>
      <c r="C1" s="532"/>
    </row>
    <row r="2" spans="1:3" s="526" customFormat="1" ht="18" customHeight="1">
      <c r="A2" s="533"/>
      <c r="C2" s="534" t="s">
        <v>48</v>
      </c>
    </row>
    <row r="3" spans="1:3" s="527" customFormat="1" ht="40.5" customHeight="1">
      <c r="A3" s="535" t="s">
        <v>774</v>
      </c>
      <c r="B3" s="536" t="s">
        <v>775</v>
      </c>
      <c r="C3" s="537" t="s">
        <v>776</v>
      </c>
    </row>
    <row r="4" spans="1:3" s="526" customFormat="1" ht="18.75" customHeight="1">
      <c r="A4" s="538" t="s">
        <v>777</v>
      </c>
      <c r="B4" s="539">
        <f>B5+B11+B50</f>
        <v>2292.4067</v>
      </c>
      <c r="C4" s="540"/>
    </row>
    <row r="5" spans="1:3" s="526" customFormat="1" ht="18.75" customHeight="1">
      <c r="A5" s="541" t="s">
        <v>778</v>
      </c>
      <c r="B5" s="542">
        <f>SUM(B6:B10)</f>
        <v>137.2945</v>
      </c>
      <c r="C5" s="543"/>
    </row>
    <row r="6" spans="1:3" s="526" customFormat="1" ht="18.75" customHeight="1">
      <c r="A6" s="544" t="s">
        <v>666</v>
      </c>
      <c r="B6" s="542">
        <v>11.9178</v>
      </c>
      <c r="C6" s="543"/>
    </row>
    <row r="7" spans="1:3" s="526" customFormat="1" ht="18.75" customHeight="1">
      <c r="A7" s="544" t="s">
        <v>667</v>
      </c>
      <c r="B7" s="542">
        <v>23.76</v>
      </c>
      <c r="C7" s="543"/>
    </row>
    <row r="8" spans="1:3" s="526" customFormat="1" ht="18.75" customHeight="1">
      <c r="A8" s="544" t="s">
        <v>668</v>
      </c>
      <c r="B8" s="542">
        <v>52.6967</v>
      </c>
      <c r="C8" s="543"/>
    </row>
    <row r="9" spans="1:3" s="526" customFormat="1" ht="18.75" customHeight="1">
      <c r="A9" s="544" t="s">
        <v>669</v>
      </c>
      <c r="B9" s="542">
        <v>36.69</v>
      </c>
      <c r="C9" s="543"/>
    </row>
    <row r="10" spans="1:3" s="526" customFormat="1" ht="18.75" customHeight="1">
      <c r="A10" s="544" t="s">
        <v>670</v>
      </c>
      <c r="B10" s="542">
        <v>12.23</v>
      </c>
      <c r="C10" s="543"/>
    </row>
    <row r="11" spans="1:3" s="526" customFormat="1" ht="18.75" customHeight="1">
      <c r="A11" s="541" t="s">
        <v>779</v>
      </c>
      <c r="B11" s="542">
        <f>SUM(B12:B49)</f>
        <v>1991.9078</v>
      </c>
      <c r="C11" s="543"/>
    </row>
    <row r="12" spans="1:3" s="526" customFormat="1" ht="18.75" customHeight="1">
      <c r="A12" s="544" t="s">
        <v>780</v>
      </c>
      <c r="B12" s="542">
        <v>555.11</v>
      </c>
      <c r="C12" s="543"/>
    </row>
    <row r="13" spans="1:3" s="526" customFormat="1" ht="18.75" customHeight="1">
      <c r="A13" s="544" t="s">
        <v>781</v>
      </c>
      <c r="B13" s="542">
        <v>59.0853</v>
      </c>
      <c r="C13" s="543"/>
    </row>
    <row r="14" spans="1:3" s="526" customFormat="1" ht="18.75" customHeight="1">
      <c r="A14" s="544" t="s">
        <v>782</v>
      </c>
      <c r="B14" s="542">
        <v>64.3756</v>
      </c>
      <c r="C14" s="543"/>
    </row>
    <row r="15" spans="1:3" s="526" customFormat="1" ht="18.75" customHeight="1">
      <c r="A15" s="544" t="s">
        <v>783</v>
      </c>
      <c r="B15" s="542">
        <v>15.22</v>
      </c>
      <c r="C15" s="543"/>
    </row>
    <row r="16" spans="1:3" s="526" customFormat="1" ht="18.75" customHeight="1">
      <c r="A16" s="544" t="s">
        <v>784</v>
      </c>
      <c r="B16" s="542"/>
      <c r="C16" s="543"/>
    </row>
    <row r="17" spans="1:3" s="526" customFormat="1" ht="18.75" customHeight="1">
      <c r="A17" s="544" t="s">
        <v>785</v>
      </c>
      <c r="B17" s="542"/>
      <c r="C17" s="543"/>
    </row>
    <row r="18" spans="1:3" s="526" customFormat="1" ht="18.75" customHeight="1">
      <c r="A18" s="544" t="s">
        <v>786</v>
      </c>
      <c r="B18" s="542"/>
      <c r="C18" s="543"/>
    </row>
    <row r="19" spans="1:3" s="526" customFormat="1" ht="18.75" customHeight="1">
      <c r="A19" s="544" t="s">
        <v>787</v>
      </c>
      <c r="B19" s="545"/>
      <c r="C19" s="543"/>
    </row>
    <row r="20" spans="1:3" s="528" customFormat="1" ht="18.75" customHeight="1">
      <c r="A20" s="544" t="s">
        <v>788</v>
      </c>
      <c r="B20" s="545"/>
      <c r="C20" s="543"/>
    </row>
    <row r="21" spans="1:3" s="528" customFormat="1" ht="18.75" customHeight="1">
      <c r="A21" s="544" t="s">
        <v>789</v>
      </c>
      <c r="B21" s="542"/>
      <c r="C21" s="543"/>
    </row>
    <row r="22" spans="1:3" s="526" customFormat="1" ht="18.75" customHeight="1">
      <c r="A22" s="544" t="s">
        <v>790</v>
      </c>
      <c r="B22" s="542">
        <v>26.4988</v>
      </c>
      <c r="C22" s="543"/>
    </row>
    <row r="23" spans="1:3" s="526" customFormat="1" ht="18.75" customHeight="1">
      <c r="A23" s="544" t="s">
        <v>791</v>
      </c>
      <c r="B23" s="542">
        <v>11.16</v>
      </c>
      <c r="C23" s="543"/>
    </row>
    <row r="24" spans="1:3" s="526" customFormat="1" ht="18.75" customHeight="1">
      <c r="A24" s="544" t="s">
        <v>792</v>
      </c>
      <c r="B24" s="542">
        <v>163.472</v>
      </c>
      <c r="C24" s="543"/>
    </row>
    <row r="25" spans="1:3" s="526" customFormat="1" ht="18.75" customHeight="1">
      <c r="A25" s="544" t="s">
        <v>793</v>
      </c>
      <c r="B25" s="542">
        <v>1.7712</v>
      </c>
      <c r="C25" s="543"/>
    </row>
    <row r="26" spans="1:3" s="526" customFormat="1" ht="18.75" customHeight="1">
      <c r="A26" s="544" t="s">
        <v>794</v>
      </c>
      <c r="B26" s="542">
        <v>11.8635</v>
      </c>
      <c r="C26" s="543"/>
    </row>
    <row r="27" spans="1:3" s="526" customFormat="1" ht="18.75" customHeight="1">
      <c r="A27" s="544" t="s">
        <v>795</v>
      </c>
      <c r="B27" s="542">
        <v>10.1891</v>
      </c>
      <c r="C27" s="543"/>
    </row>
    <row r="28" spans="1:3" s="526" customFormat="1" ht="18.75" customHeight="1">
      <c r="A28" s="544" t="s">
        <v>796</v>
      </c>
      <c r="B28" s="542">
        <v>16.0798</v>
      </c>
      <c r="C28" s="543"/>
    </row>
    <row r="29" spans="1:3" s="526" customFormat="1" ht="18.75" customHeight="1">
      <c r="A29" s="544" t="s">
        <v>797</v>
      </c>
      <c r="B29" s="542">
        <v>0</v>
      </c>
      <c r="C29" s="543"/>
    </row>
    <row r="30" spans="1:3" s="526" customFormat="1" ht="18.75" customHeight="1">
      <c r="A30" s="544" t="s">
        <v>798</v>
      </c>
      <c r="B30" s="542">
        <v>0</v>
      </c>
      <c r="C30" s="543"/>
    </row>
    <row r="31" spans="1:3" s="526" customFormat="1" ht="18.75" customHeight="1">
      <c r="A31" s="544" t="s">
        <v>799</v>
      </c>
      <c r="B31" s="542">
        <v>0</v>
      </c>
      <c r="C31" s="543"/>
    </row>
    <row r="32" spans="1:3" s="526" customFormat="1" ht="18.75" customHeight="1">
      <c r="A32" s="544" t="s">
        <v>800</v>
      </c>
      <c r="B32" s="542">
        <v>16.5</v>
      </c>
      <c r="C32" s="543"/>
    </row>
    <row r="33" spans="1:3" s="526" customFormat="1" ht="18.75" customHeight="1">
      <c r="A33" s="544" t="s">
        <v>801</v>
      </c>
      <c r="B33" s="542">
        <v>55.2586</v>
      </c>
      <c r="C33" s="543"/>
    </row>
    <row r="34" spans="1:3" s="526" customFormat="1" ht="18.75" customHeight="1">
      <c r="A34" s="544" t="s">
        <v>802</v>
      </c>
      <c r="B34" s="542">
        <v>0.55</v>
      </c>
      <c r="C34" s="543"/>
    </row>
    <row r="35" spans="1:3" s="526" customFormat="1" ht="18.75" customHeight="1">
      <c r="A35" s="544" t="s">
        <v>803</v>
      </c>
      <c r="B35" s="542">
        <v>4.8792</v>
      </c>
      <c r="C35" s="543"/>
    </row>
    <row r="36" spans="1:3" s="526" customFormat="1" ht="18.75" customHeight="1">
      <c r="A36" s="546" t="s">
        <v>804</v>
      </c>
      <c r="B36" s="547">
        <v>402.539</v>
      </c>
      <c r="C36" s="548"/>
    </row>
    <row r="37" spans="1:3" s="526" customFormat="1" ht="18.75" customHeight="1">
      <c r="A37" s="549" t="s">
        <v>805</v>
      </c>
      <c r="B37" s="550">
        <v>86.8374</v>
      </c>
      <c r="C37" s="551"/>
    </row>
    <row r="38" spans="1:3" s="526" customFormat="1" ht="18.75" customHeight="1">
      <c r="A38" s="552" t="s">
        <v>806</v>
      </c>
      <c r="B38" s="542">
        <v>48.1477</v>
      </c>
      <c r="C38" s="553"/>
    </row>
    <row r="39" spans="1:3" s="526" customFormat="1" ht="18.75" customHeight="1">
      <c r="A39" s="544" t="s">
        <v>807</v>
      </c>
      <c r="B39" s="542">
        <v>0</v>
      </c>
      <c r="C39" s="543"/>
    </row>
    <row r="40" spans="1:3" s="526" customFormat="1" ht="18.75" customHeight="1">
      <c r="A40" s="544" t="s">
        <v>808</v>
      </c>
      <c r="B40" s="542">
        <v>258.6806</v>
      </c>
      <c r="C40" s="543"/>
    </row>
    <row r="41" spans="1:3" s="526" customFormat="1" ht="18.75" customHeight="1">
      <c r="A41" s="544" t="s">
        <v>809</v>
      </c>
      <c r="B41" s="542">
        <v>123.3367</v>
      </c>
      <c r="C41" s="543"/>
    </row>
    <row r="42" spans="1:3" s="526" customFormat="1" ht="18.75" customHeight="1">
      <c r="A42" s="544" t="s">
        <v>810</v>
      </c>
      <c r="B42" s="542">
        <v>0.2439</v>
      </c>
      <c r="C42" s="543"/>
    </row>
    <row r="43" spans="1:3" s="526" customFormat="1" ht="18.75" customHeight="1">
      <c r="A43" s="544" t="s">
        <v>811</v>
      </c>
      <c r="B43" s="542">
        <v>0</v>
      </c>
      <c r="C43" s="543"/>
    </row>
    <row r="44" spans="1:3" s="526" customFormat="1" ht="18.75" customHeight="1">
      <c r="A44" s="544" t="s">
        <v>812</v>
      </c>
      <c r="B44" s="542">
        <v>0</v>
      </c>
      <c r="C44" s="543"/>
    </row>
    <row r="45" spans="1:3" s="526" customFormat="1" ht="18.75" customHeight="1">
      <c r="A45" s="544" t="s">
        <v>813</v>
      </c>
      <c r="B45" s="542">
        <v>0</v>
      </c>
      <c r="C45" s="543"/>
    </row>
    <row r="46" spans="1:3" s="526" customFormat="1" ht="18.75" customHeight="1">
      <c r="A46" s="544" t="s">
        <v>814</v>
      </c>
      <c r="B46" s="542">
        <v>38.6015</v>
      </c>
      <c r="C46" s="543"/>
    </row>
    <row r="47" spans="1:3" s="526" customFormat="1" ht="18.75" customHeight="1">
      <c r="A47" s="544" t="s">
        <v>815</v>
      </c>
      <c r="B47" s="554">
        <v>19.4425</v>
      </c>
      <c r="C47" s="555"/>
    </row>
    <row r="48" spans="1:3" s="526" customFormat="1" ht="18.75" customHeight="1">
      <c r="A48" s="544" t="s">
        <v>816</v>
      </c>
      <c r="B48" s="542">
        <v>1.0887</v>
      </c>
      <c r="C48" s="543"/>
    </row>
    <row r="49" spans="1:3" s="526" customFormat="1" ht="18.75" customHeight="1">
      <c r="A49" s="544" t="s">
        <v>817</v>
      </c>
      <c r="B49" s="542">
        <v>0.9767</v>
      </c>
      <c r="C49" s="543"/>
    </row>
    <row r="50" spans="1:3" s="526" customFormat="1" ht="18.75" customHeight="1">
      <c r="A50" s="541" t="s">
        <v>818</v>
      </c>
      <c r="B50" s="542">
        <f>SUM(B51:B69)</f>
        <v>163.20440000000002</v>
      </c>
      <c r="C50" s="543"/>
    </row>
    <row r="51" spans="1:3" s="526" customFormat="1" ht="18.75" customHeight="1">
      <c r="A51" s="544" t="s">
        <v>819</v>
      </c>
      <c r="B51" s="542">
        <v>2.6867</v>
      </c>
      <c r="C51" s="543"/>
    </row>
    <row r="52" spans="1:3" s="529" customFormat="1" ht="18.75" customHeight="1">
      <c r="A52" s="544" t="s">
        <v>820</v>
      </c>
      <c r="B52" s="542">
        <v>0</v>
      </c>
      <c r="C52" s="543"/>
    </row>
    <row r="53" spans="1:3" s="529" customFormat="1" ht="18.75" customHeight="1">
      <c r="A53" s="544" t="s">
        <v>821</v>
      </c>
      <c r="B53" s="542">
        <v>5.9551</v>
      </c>
      <c r="C53" s="543"/>
    </row>
    <row r="54" spans="1:3" s="529" customFormat="1" ht="18.75" customHeight="1">
      <c r="A54" s="544" t="s">
        <v>822</v>
      </c>
      <c r="B54" s="542">
        <v>2.6948</v>
      </c>
      <c r="C54" s="543"/>
    </row>
    <row r="55" spans="1:3" s="529" customFormat="1" ht="18.75" customHeight="1">
      <c r="A55" s="544" t="s">
        <v>823</v>
      </c>
      <c r="B55" s="542">
        <v>0.057</v>
      </c>
      <c r="C55" s="543"/>
    </row>
    <row r="56" spans="1:3" s="529" customFormat="1" ht="18.75" customHeight="1">
      <c r="A56" s="544" t="s">
        <v>824</v>
      </c>
      <c r="B56" s="542">
        <v>0.955</v>
      </c>
      <c r="C56" s="543"/>
    </row>
    <row r="57" spans="1:3" s="529" customFormat="1" ht="18.75" customHeight="1">
      <c r="A57" s="544" t="s">
        <v>825</v>
      </c>
      <c r="B57" s="542">
        <v>1.8548</v>
      </c>
      <c r="C57" s="543"/>
    </row>
    <row r="58" spans="1:3" s="529" customFormat="1" ht="18.75" customHeight="1">
      <c r="A58" s="544" t="s">
        <v>826</v>
      </c>
      <c r="B58" s="542">
        <v>5.1903</v>
      </c>
      <c r="C58" s="543"/>
    </row>
    <row r="59" spans="1:3" s="529" customFormat="1" ht="18.75" customHeight="1">
      <c r="A59" s="544" t="s">
        <v>827</v>
      </c>
      <c r="B59" s="542">
        <v>21.1131</v>
      </c>
      <c r="C59" s="543"/>
    </row>
    <row r="60" spans="1:3" s="529" customFormat="1" ht="18.75" customHeight="1">
      <c r="A60" s="544" t="s">
        <v>828</v>
      </c>
      <c r="B60" s="542">
        <v>0.665</v>
      </c>
      <c r="C60" s="543"/>
    </row>
    <row r="61" spans="1:3" ht="18.75" customHeight="1">
      <c r="A61" s="544" t="s">
        <v>829</v>
      </c>
      <c r="B61" s="542">
        <v>63.5391</v>
      </c>
      <c r="C61" s="543"/>
    </row>
    <row r="62" spans="1:3" ht="18.75" customHeight="1">
      <c r="A62" s="544" t="s">
        <v>830</v>
      </c>
      <c r="B62" s="542">
        <v>2.9092</v>
      </c>
      <c r="C62" s="556"/>
    </row>
    <row r="63" spans="1:3" ht="18.75" customHeight="1">
      <c r="A63" s="544" t="s">
        <v>831</v>
      </c>
      <c r="B63" s="542">
        <v>5.6859</v>
      </c>
      <c r="C63" s="556"/>
    </row>
    <row r="64" spans="1:3" ht="18.75" customHeight="1">
      <c r="A64" s="544" t="s">
        <v>832</v>
      </c>
      <c r="B64" s="542">
        <v>2.943</v>
      </c>
      <c r="C64" s="556"/>
    </row>
    <row r="65" spans="1:3" ht="18.75" customHeight="1">
      <c r="A65" s="544" t="s">
        <v>833</v>
      </c>
      <c r="B65" s="542">
        <v>0</v>
      </c>
      <c r="C65" s="556"/>
    </row>
    <row r="66" spans="1:3" ht="18.75" customHeight="1">
      <c r="A66" s="544" t="s">
        <v>834</v>
      </c>
      <c r="B66" s="542">
        <v>10</v>
      </c>
      <c r="C66" s="556"/>
    </row>
    <row r="67" spans="1:3" ht="18.75" customHeight="1">
      <c r="A67" s="544" t="s">
        <v>835</v>
      </c>
      <c r="B67" s="542">
        <v>14.1098</v>
      </c>
      <c r="C67" s="557"/>
    </row>
    <row r="68" spans="1:3" ht="18.75" customHeight="1">
      <c r="A68" s="544" t="s">
        <v>836</v>
      </c>
      <c r="B68" s="542">
        <v>0.9755</v>
      </c>
      <c r="C68" s="557"/>
    </row>
    <row r="69" spans="1:3" ht="18.75" customHeight="1">
      <c r="A69" s="544" t="s">
        <v>82</v>
      </c>
      <c r="B69" s="542">
        <v>21.8701</v>
      </c>
      <c r="C69" s="557"/>
    </row>
    <row r="70" spans="1:2" ht="6" customHeight="1">
      <c r="A70" s="558"/>
      <c r="B70" s="559"/>
    </row>
    <row r="71" spans="1:3" ht="4.5" customHeight="1">
      <c r="A71" s="560"/>
      <c r="B71" s="561"/>
      <c r="C71" s="562"/>
    </row>
    <row r="72" spans="1:2" ht="21" customHeight="1">
      <c r="A72" s="558"/>
      <c r="B72" s="563"/>
    </row>
    <row r="73" spans="1:2" ht="21" customHeight="1">
      <c r="A73" s="564"/>
      <c r="B73" s="563"/>
    </row>
    <row r="74" spans="1:2" ht="21" customHeight="1">
      <c r="A74" s="564"/>
      <c r="B74" s="563"/>
    </row>
    <row r="75" spans="1:2" ht="21" customHeight="1">
      <c r="A75" s="564"/>
      <c r="B75" s="563"/>
    </row>
    <row r="76" spans="1:2" ht="21" customHeight="1">
      <c r="A76" s="564"/>
      <c r="B76" s="563"/>
    </row>
    <row r="77" spans="1:2" ht="21" customHeight="1">
      <c r="A77" s="564"/>
      <c r="B77" s="563"/>
    </row>
    <row r="78" spans="1:2" ht="21" customHeight="1">
      <c r="A78" s="564"/>
      <c r="B78" s="563"/>
    </row>
    <row r="79" spans="1:2" ht="21" customHeight="1">
      <c r="A79" s="564"/>
      <c r="B79" s="563"/>
    </row>
    <row r="80" spans="1:2" ht="21.75" customHeight="1">
      <c r="A80" s="564"/>
      <c r="B80" s="563"/>
    </row>
    <row r="81" ht="21" customHeight="1">
      <c r="B81" s="563"/>
    </row>
    <row r="82" ht="21" customHeight="1">
      <c r="B82" s="563"/>
    </row>
    <row r="83" ht="21" customHeight="1">
      <c r="B83" s="563"/>
    </row>
    <row r="84" ht="21" customHeight="1">
      <c r="B84" s="563"/>
    </row>
    <row r="85" ht="21" customHeight="1">
      <c r="B85" s="563"/>
    </row>
    <row r="86" ht="21" customHeight="1">
      <c r="B86" s="563"/>
    </row>
    <row r="87" ht="11.25" customHeight="1">
      <c r="B87" s="563"/>
    </row>
    <row r="88" ht="21" customHeight="1">
      <c r="B88" s="563"/>
    </row>
    <row r="89" ht="15.75" customHeight="1">
      <c r="B89" s="563"/>
    </row>
    <row r="90" ht="15.75" customHeight="1">
      <c r="B90" s="563"/>
    </row>
    <row r="91" ht="15.75" customHeight="1">
      <c r="B91" s="563"/>
    </row>
    <row r="92" ht="15.75" customHeight="1">
      <c r="B92" s="563"/>
    </row>
    <row r="93" ht="15.75" customHeight="1">
      <c r="B93" s="563"/>
    </row>
    <row r="94" ht="15.75" customHeight="1">
      <c r="B94" s="563"/>
    </row>
    <row r="95" ht="15.75" customHeight="1">
      <c r="B95" s="563"/>
    </row>
    <row r="96" ht="15.75" customHeight="1">
      <c r="B96" s="563"/>
    </row>
    <row r="97" ht="15.75" customHeight="1">
      <c r="B97" s="563"/>
    </row>
    <row r="98" ht="15.75" customHeight="1">
      <c r="B98" s="563"/>
    </row>
    <row r="99" ht="15.75" customHeight="1">
      <c r="B99" s="563"/>
    </row>
    <row r="100" ht="15.75" customHeight="1">
      <c r="B100" s="563"/>
    </row>
    <row r="101" ht="15.75" customHeight="1">
      <c r="B101" s="563"/>
    </row>
    <row r="102" ht="15.75" customHeight="1">
      <c r="B102" s="563"/>
    </row>
    <row r="103" ht="15.75" customHeight="1">
      <c r="B103" s="563"/>
    </row>
    <row r="104" ht="15.75" customHeight="1">
      <c r="B104" s="563"/>
    </row>
    <row r="105" ht="15.75" customHeight="1">
      <c r="B105" s="563"/>
    </row>
    <row r="106" ht="15.75" customHeight="1">
      <c r="B106" s="563"/>
    </row>
    <row r="107" ht="15.75" customHeight="1">
      <c r="B107" s="563"/>
    </row>
    <row r="108" ht="15.75" customHeight="1">
      <c r="B108" s="563"/>
    </row>
    <row r="109" ht="15.75" customHeight="1">
      <c r="B109" s="563"/>
    </row>
    <row r="110" ht="15.75" customHeight="1">
      <c r="B110" s="563"/>
    </row>
    <row r="111" ht="15.75" customHeight="1">
      <c r="B111" s="563"/>
    </row>
    <row r="112" ht="15.75" customHeight="1">
      <c r="B112" s="563"/>
    </row>
    <row r="113" ht="15.75" customHeight="1">
      <c r="B113" s="563"/>
    </row>
    <row r="114" ht="15.75" customHeight="1">
      <c r="B114" s="563"/>
    </row>
    <row r="115" ht="15.75" customHeight="1">
      <c r="B115" s="563"/>
    </row>
    <row r="116" ht="15.75" customHeight="1">
      <c r="B116" s="563"/>
    </row>
    <row r="117" ht="15.75" customHeight="1">
      <c r="B117" s="563"/>
    </row>
    <row r="118" ht="15.75" customHeight="1">
      <c r="B118" s="563"/>
    </row>
    <row r="119" ht="15.75" customHeight="1">
      <c r="B119" s="563"/>
    </row>
    <row r="120" ht="15.75" customHeight="1">
      <c r="B120" s="563"/>
    </row>
    <row r="121" ht="15.75" customHeight="1">
      <c r="B121" s="563"/>
    </row>
    <row r="122" ht="15.75" customHeight="1">
      <c r="B122" s="563"/>
    </row>
    <row r="123" ht="15.75" customHeight="1">
      <c r="B123" s="563"/>
    </row>
    <row r="124" ht="15.75" customHeight="1">
      <c r="B124" s="563"/>
    </row>
    <row r="125" ht="15.75" customHeight="1">
      <c r="B125" s="563"/>
    </row>
    <row r="126" ht="15.75" customHeight="1">
      <c r="B126" s="563"/>
    </row>
    <row r="127" ht="15.75" customHeight="1">
      <c r="B127" s="563"/>
    </row>
    <row r="128" ht="15.75" customHeight="1">
      <c r="B128" s="563"/>
    </row>
    <row r="129" ht="15.75" customHeight="1">
      <c r="B129" s="563"/>
    </row>
    <row r="130" ht="15.75" customHeight="1">
      <c r="B130" s="563"/>
    </row>
    <row r="131" ht="15.75" customHeight="1">
      <c r="B131" s="563"/>
    </row>
    <row r="132" ht="15.75" customHeight="1">
      <c r="B132" s="563"/>
    </row>
    <row r="133" ht="15.75" customHeight="1">
      <c r="B133" s="563"/>
    </row>
    <row r="134" ht="15.75" customHeight="1">
      <c r="B134" s="563"/>
    </row>
    <row r="135" ht="15.75" customHeight="1">
      <c r="B135" s="563"/>
    </row>
    <row r="136" ht="15.75" customHeight="1">
      <c r="B136" s="563"/>
    </row>
    <row r="137" ht="15.75" customHeight="1">
      <c r="B137" s="563"/>
    </row>
    <row r="138" ht="15.75" customHeight="1">
      <c r="B138" s="563"/>
    </row>
    <row r="139" ht="15.75" customHeight="1">
      <c r="B139" s="563"/>
    </row>
    <row r="140" ht="15.75" customHeight="1">
      <c r="B140" s="563"/>
    </row>
    <row r="141" ht="15.75" customHeight="1">
      <c r="B141" s="563"/>
    </row>
    <row r="142" ht="15.75" customHeight="1">
      <c r="B142" s="563"/>
    </row>
    <row r="143" ht="15.75" customHeight="1">
      <c r="B143" s="563"/>
    </row>
    <row r="144" ht="15.75" customHeight="1">
      <c r="B144" s="563"/>
    </row>
    <row r="145" ht="15.75" customHeight="1">
      <c r="B145" s="563"/>
    </row>
    <row r="146" ht="15.75" customHeight="1">
      <c r="B146" s="563"/>
    </row>
    <row r="147" ht="15.75" customHeight="1">
      <c r="B147" s="563"/>
    </row>
    <row r="148" ht="15.75" customHeight="1">
      <c r="B148" s="563"/>
    </row>
    <row r="149" ht="15.75" customHeight="1">
      <c r="B149" s="563"/>
    </row>
    <row r="150" ht="15.75" customHeight="1">
      <c r="B150" s="563"/>
    </row>
    <row r="151" ht="15.75" customHeight="1">
      <c r="B151" s="563"/>
    </row>
    <row r="152" ht="15.75" customHeight="1">
      <c r="B152" s="563"/>
    </row>
    <row r="153" ht="15.75" customHeight="1">
      <c r="B153" s="563"/>
    </row>
    <row r="154" ht="15.75" customHeight="1">
      <c r="B154" s="563"/>
    </row>
    <row r="155" ht="15.75" customHeight="1">
      <c r="B155" s="563"/>
    </row>
    <row r="156" ht="15.75" customHeight="1">
      <c r="B156" s="563"/>
    </row>
    <row r="157" ht="15.75" customHeight="1">
      <c r="B157" s="563"/>
    </row>
    <row r="158" ht="15.75" customHeight="1">
      <c r="B158" s="563"/>
    </row>
    <row r="159" ht="15.75" customHeight="1">
      <c r="B159" s="563"/>
    </row>
    <row r="160" ht="15.75" customHeight="1">
      <c r="B160" s="563"/>
    </row>
    <row r="161" ht="15.75" customHeight="1">
      <c r="B161" s="563"/>
    </row>
    <row r="162" ht="15.75" customHeight="1">
      <c r="B162" s="563"/>
    </row>
    <row r="163" ht="15.75" customHeight="1">
      <c r="B163" s="563"/>
    </row>
    <row r="164" ht="15.75" customHeight="1">
      <c r="B164" s="563"/>
    </row>
    <row r="165" ht="15.75" customHeight="1">
      <c r="B165" s="563"/>
    </row>
    <row r="166" ht="15.75" customHeight="1">
      <c r="B166" s="563"/>
    </row>
    <row r="167" ht="15.75" customHeight="1">
      <c r="B167" s="563"/>
    </row>
    <row r="168" ht="15.75" customHeight="1">
      <c r="B168" s="563"/>
    </row>
    <row r="169" ht="15.75" customHeight="1">
      <c r="B169" s="563"/>
    </row>
    <row r="170" ht="15.75" customHeight="1">
      <c r="B170" s="563"/>
    </row>
    <row r="171" ht="15.75" customHeight="1">
      <c r="B171" s="563"/>
    </row>
    <row r="172" ht="15.75" customHeight="1">
      <c r="B172" s="563"/>
    </row>
    <row r="173" ht="15.75" customHeight="1">
      <c r="B173" s="563"/>
    </row>
    <row r="174" ht="15.75" customHeight="1">
      <c r="B174" s="563"/>
    </row>
    <row r="175" ht="15.75" customHeight="1">
      <c r="B175" s="563"/>
    </row>
    <row r="176" ht="15.75" customHeight="1">
      <c r="B176" s="563"/>
    </row>
    <row r="177" ht="15.75" customHeight="1">
      <c r="B177" s="563"/>
    </row>
    <row r="178" ht="15.75" customHeight="1">
      <c r="B178" s="563"/>
    </row>
    <row r="179" ht="15.75" customHeight="1">
      <c r="B179" s="563"/>
    </row>
    <row r="180" ht="15.75" customHeight="1">
      <c r="B180" s="563"/>
    </row>
    <row r="181" ht="15.75" customHeight="1">
      <c r="B181" s="563"/>
    </row>
    <row r="182" ht="15.75" customHeight="1">
      <c r="B182" s="563"/>
    </row>
    <row r="183" ht="15.75" customHeight="1">
      <c r="B183" s="563"/>
    </row>
    <row r="184" ht="15.75" customHeight="1">
      <c r="B184" s="563"/>
    </row>
    <row r="185" ht="15.75" customHeight="1">
      <c r="B185" s="563"/>
    </row>
    <row r="186" ht="15.75" customHeight="1">
      <c r="B186" s="563"/>
    </row>
    <row r="187" ht="15.75" customHeight="1">
      <c r="B187" s="563"/>
    </row>
    <row r="188" ht="15.75" customHeight="1">
      <c r="B188" s="563"/>
    </row>
    <row r="189" ht="15.75" customHeight="1">
      <c r="B189" s="563"/>
    </row>
    <row r="190" ht="15.75" customHeight="1">
      <c r="B190" s="563"/>
    </row>
    <row r="191" ht="15.75" customHeight="1">
      <c r="B191" s="563"/>
    </row>
    <row r="192" ht="15.75" customHeight="1">
      <c r="B192" s="563"/>
    </row>
    <row r="193" ht="15.75" customHeight="1">
      <c r="B193" s="563"/>
    </row>
    <row r="194" ht="15.75" customHeight="1">
      <c r="B194" s="563"/>
    </row>
    <row r="195" ht="15.75" customHeight="1">
      <c r="B195" s="563"/>
    </row>
    <row r="196" ht="15.75" customHeight="1">
      <c r="B196" s="563"/>
    </row>
    <row r="197" ht="15.75" customHeight="1">
      <c r="B197" s="563"/>
    </row>
    <row r="198" ht="15.75" customHeight="1">
      <c r="B198" s="563"/>
    </row>
    <row r="199" ht="15.75" customHeight="1">
      <c r="B199" s="563"/>
    </row>
    <row r="200" ht="15.75" customHeight="1">
      <c r="B200" s="563"/>
    </row>
    <row r="201" ht="15.75" customHeight="1">
      <c r="B201" s="563"/>
    </row>
    <row r="202" ht="15.75" customHeight="1">
      <c r="B202" s="563"/>
    </row>
    <row r="203" ht="15.75" customHeight="1">
      <c r="B203" s="563"/>
    </row>
    <row r="204" ht="15.75" customHeight="1">
      <c r="B204" s="563"/>
    </row>
    <row r="205" ht="15.75" customHeight="1">
      <c r="B205" s="563"/>
    </row>
    <row r="206" ht="15.75" customHeight="1">
      <c r="B206" s="563"/>
    </row>
    <row r="207" ht="15.75" customHeight="1">
      <c r="B207" s="563"/>
    </row>
    <row r="208" ht="15.75" customHeight="1">
      <c r="B208" s="563"/>
    </row>
    <row r="209" ht="15.75" customHeight="1">
      <c r="B209" s="563"/>
    </row>
    <row r="210" ht="15.75" customHeight="1">
      <c r="B210" s="563"/>
    </row>
    <row r="211" ht="15.75" customHeight="1">
      <c r="B211" s="563"/>
    </row>
    <row r="212" ht="15.75" customHeight="1">
      <c r="B212" s="563"/>
    </row>
    <row r="213" ht="15.75" customHeight="1">
      <c r="B213" s="563"/>
    </row>
    <row r="214" ht="15.75" customHeight="1">
      <c r="B214" s="563"/>
    </row>
    <row r="215" ht="15.75" customHeight="1">
      <c r="B215" s="563"/>
    </row>
    <row r="216" ht="15.75" customHeight="1">
      <c r="B216" s="563"/>
    </row>
  </sheetData>
  <sheetProtection/>
  <mergeCells count="1">
    <mergeCell ref="A1:C1"/>
  </mergeCells>
  <printOptions/>
  <pageMargins left="0.79" right="0.79" top="0.98" bottom="0.55" header="0.67" footer="0.31"/>
  <pageSetup firstPageNumber="60" useFirstPageNumber="1" horizontalDpi="600" verticalDpi="600" orientation="portrait" paperSize="9" scale="90"/>
  <headerFooter>
    <oddFooter>&amp;C&amp;15—&amp;P—</oddFooter>
  </headerFooter>
  <rowBreaks count="1" manualBreakCount="1">
    <brk id="3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2"/>
  <sheetViews>
    <sheetView showZeros="0" zoomScaleSheetLayoutView="100" workbookViewId="0" topLeftCell="A1">
      <selection activeCell="H10" sqref="H10"/>
    </sheetView>
  </sheetViews>
  <sheetFormatPr defaultColWidth="9.00390625" defaultRowHeight="14.25"/>
  <cols>
    <col min="1" max="1" width="46.625" style="485" customWidth="1"/>
    <col min="2" max="3" width="20.625" style="486" customWidth="1"/>
  </cols>
  <sheetData>
    <row r="1" spans="1:3" ht="51.75" customHeight="1">
      <c r="A1" s="511" t="s">
        <v>837</v>
      </c>
      <c r="B1" s="512"/>
      <c r="C1" s="512"/>
    </row>
    <row r="2" spans="1:3" s="484" customFormat="1" ht="18" customHeight="1">
      <c r="A2" s="489"/>
      <c r="B2" s="490"/>
      <c r="C2" s="513" t="s">
        <v>48</v>
      </c>
    </row>
    <row r="3" spans="1:5" ht="14.25">
      <c r="A3" s="9" t="s">
        <v>49</v>
      </c>
      <c r="B3" s="514" t="s">
        <v>93</v>
      </c>
      <c r="C3" s="515"/>
      <c r="D3" s="494"/>
      <c r="E3" s="494"/>
    </row>
    <row r="4" spans="1:5" ht="14.25">
      <c r="A4" s="12"/>
      <c r="B4" s="516" t="s">
        <v>55</v>
      </c>
      <c r="C4" s="517" t="s">
        <v>838</v>
      </c>
      <c r="D4" s="494"/>
      <c r="E4" s="494"/>
    </row>
    <row r="5" spans="1:5" ht="18.75" customHeight="1">
      <c r="A5" s="496" t="s">
        <v>839</v>
      </c>
      <c r="B5" s="497">
        <v>376.8868</v>
      </c>
      <c r="C5" s="497">
        <v>376.8868</v>
      </c>
      <c r="D5" s="494"/>
      <c r="E5" s="494"/>
    </row>
    <row r="6" spans="1:5" ht="18.75" customHeight="1">
      <c r="A6" s="496" t="s">
        <v>840</v>
      </c>
      <c r="B6" s="497">
        <v>260.1203</v>
      </c>
      <c r="C6" s="498">
        <v>260.1203</v>
      </c>
      <c r="D6" s="494"/>
      <c r="E6" s="494"/>
    </row>
    <row r="7" spans="1:5" ht="18.75" customHeight="1">
      <c r="A7" s="496" t="s">
        <v>841</v>
      </c>
      <c r="B7" s="497">
        <v>58.2496</v>
      </c>
      <c r="C7" s="498">
        <v>58.2496</v>
      </c>
      <c r="D7" s="494"/>
      <c r="E7" s="494"/>
    </row>
    <row r="8" spans="1:5" ht="18.75" customHeight="1">
      <c r="A8" s="496" t="s">
        <v>842</v>
      </c>
      <c r="B8" s="497">
        <v>24.1506</v>
      </c>
      <c r="C8" s="498">
        <v>24.1506</v>
      </c>
      <c r="D8" s="494"/>
      <c r="E8" s="494"/>
    </row>
    <row r="9" spans="1:5" ht="18.75" customHeight="1">
      <c r="A9" s="496" t="s">
        <v>843</v>
      </c>
      <c r="B9" s="497">
        <v>34.3663</v>
      </c>
      <c r="C9" s="498">
        <v>34.3663</v>
      </c>
      <c r="D9" s="494"/>
      <c r="E9" s="494"/>
    </row>
    <row r="10" spans="1:5" ht="18.75" customHeight="1">
      <c r="A10" s="496" t="s">
        <v>844</v>
      </c>
      <c r="B10" s="497">
        <v>371.0906</v>
      </c>
      <c r="C10" s="497">
        <v>117.6628</v>
      </c>
      <c r="D10" s="494"/>
      <c r="E10" s="494"/>
    </row>
    <row r="11" spans="1:5" ht="18.75" customHeight="1">
      <c r="A11" s="496" t="s">
        <v>845</v>
      </c>
      <c r="B11" s="497">
        <v>104.0433</v>
      </c>
      <c r="C11" s="498">
        <v>61.8135</v>
      </c>
      <c r="D11" s="494"/>
      <c r="E11" s="494"/>
    </row>
    <row r="12" spans="1:5" ht="18.75" customHeight="1">
      <c r="A12" s="496" t="s">
        <v>846</v>
      </c>
      <c r="B12" s="497">
        <v>2.0519</v>
      </c>
      <c r="C12" s="498">
        <v>0.5394</v>
      </c>
      <c r="D12" s="494"/>
      <c r="E12" s="494"/>
    </row>
    <row r="13" spans="1:5" ht="18.75" customHeight="1">
      <c r="A13" s="496" t="s">
        <v>847</v>
      </c>
      <c r="B13" s="497">
        <v>4.5214</v>
      </c>
      <c r="C13" s="498">
        <v>1.0402</v>
      </c>
      <c r="D13" s="494"/>
      <c r="E13" s="494"/>
    </row>
    <row r="14" spans="1:5" ht="18.75" customHeight="1">
      <c r="A14" s="496" t="s">
        <v>848</v>
      </c>
      <c r="B14" s="497">
        <v>6.057</v>
      </c>
      <c r="C14" s="498">
        <v>0</v>
      </c>
      <c r="D14" s="494"/>
      <c r="E14" s="494"/>
    </row>
    <row r="15" spans="1:5" ht="18.75" customHeight="1">
      <c r="A15" s="496" t="s">
        <v>849</v>
      </c>
      <c r="B15" s="497">
        <v>55.2672</v>
      </c>
      <c r="C15" s="498">
        <v>10.0023</v>
      </c>
      <c r="D15" s="494"/>
      <c r="E15" s="494"/>
    </row>
    <row r="16" spans="1:5" ht="18.75" customHeight="1">
      <c r="A16" s="496" t="s">
        <v>850</v>
      </c>
      <c r="B16" s="497">
        <v>1.3449</v>
      </c>
      <c r="C16" s="498">
        <v>0.6021</v>
      </c>
      <c r="D16" s="494"/>
      <c r="E16" s="494"/>
    </row>
    <row r="17" spans="1:5" ht="18.75" customHeight="1">
      <c r="A17" s="496" t="s">
        <v>851</v>
      </c>
      <c r="B17" s="497">
        <v>0.576</v>
      </c>
      <c r="C17" s="498">
        <v>0</v>
      </c>
      <c r="D17" s="494"/>
      <c r="E17" s="494"/>
    </row>
    <row r="18" spans="1:5" ht="18.75" customHeight="1">
      <c r="A18" s="496" t="s">
        <v>852</v>
      </c>
      <c r="B18" s="497">
        <v>7.0597</v>
      </c>
      <c r="C18" s="498">
        <v>6.4528</v>
      </c>
      <c r="D18" s="494"/>
      <c r="E18" s="494"/>
    </row>
    <row r="19" spans="1:5" ht="18.75" customHeight="1">
      <c r="A19" s="496" t="s">
        <v>853</v>
      </c>
      <c r="B19" s="497">
        <v>19.2475</v>
      </c>
      <c r="C19" s="498">
        <v>6.7178</v>
      </c>
      <c r="D19" s="494"/>
      <c r="E19" s="494"/>
    </row>
    <row r="20" spans="1:5" ht="18.75" customHeight="1">
      <c r="A20" s="496" t="s">
        <v>854</v>
      </c>
      <c r="B20" s="497">
        <v>170.9217</v>
      </c>
      <c r="C20" s="498">
        <v>30.4947</v>
      </c>
      <c r="D20" s="494"/>
      <c r="E20" s="494"/>
    </row>
    <row r="21" spans="1:5" ht="18.75" customHeight="1">
      <c r="A21" s="496" t="s">
        <v>855</v>
      </c>
      <c r="B21" s="497">
        <v>417.1258</v>
      </c>
      <c r="C21" s="497">
        <v>0</v>
      </c>
      <c r="D21" s="494"/>
      <c r="E21" s="494"/>
    </row>
    <row r="22" spans="1:5" ht="18.75" customHeight="1">
      <c r="A22" s="496" t="s">
        <v>856</v>
      </c>
      <c r="B22" s="497">
        <v>20.7315</v>
      </c>
      <c r="C22" s="498">
        <v>0</v>
      </c>
      <c r="D22" s="494"/>
      <c r="E22" s="494"/>
    </row>
    <row r="23" spans="1:5" ht="18.75" customHeight="1">
      <c r="A23" s="496" t="s">
        <v>857</v>
      </c>
      <c r="B23" s="497">
        <v>287.7613</v>
      </c>
      <c r="C23" s="498">
        <v>0</v>
      </c>
      <c r="D23" s="494"/>
      <c r="E23" s="494"/>
    </row>
    <row r="24" spans="1:5" ht="18.75" customHeight="1">
      <c r="A24" s="496" t="s">
        <v>858</v>
      </c>
      <c r="B24" s="497">
        <v>2.207</v>
      </c>
      <c r="C24" s="498">
        <v>0</v>
      </c>
      <c r="D24" s="494"/>
      <c r="E24" s="494"/>
    </row>
    <row r="25" spans="1:5" ht="18.75" customHeight="1">
      <c r="A25" s="496" t="s">
        <v>859</v>
      </c>
      <c r="B25" s="497">
        <v>16.9485</v>
      </c>
      <c r="C25" s="498">
        <v>0</v>
      </c>
      <c r="D25" s="494"/>
      <c r="E25" s="494"/>
    </row>
    <row r="26" spans="1:5" ht="18.75" customHeight="1">
      <c r="A26" s="496" t="s">
        <v>860</v>
      </c>
      <c r="B26" s="497">
        <v>26.3942</v>
      </c>
      <c r="C26" s="498">
        <v>0</v>
      </c>
      <c r="D26" s="494"/>
      <c r="E26" s="494"/>
    </row>
    <row r="27" spans="1:5" ht="18.75" customHeight="1">
      <c r="A27" s="496" t="s">
        <v>861</v>
      </c>
      <c r="B27" s="497">
        <v>9.8092</v>
      </c>
      <c r="C27" s="498">
        <v>0</v>
      </c>
      <c r="D27" s="494"/>
      <c r="E27" s="494"/>
    </row>
    <row r="28" spans="1:5" ht="18.75" customHeight="1">
      <c r="A28" s="496" t="s">
        <v>862</v>
      </c>
      <c r="B28" s="497">
        <v>53.2741</v>
      </c>
      <c r="C28" s="498">
        <v>0</v>
      </c>
      <c r="D28" s="494"/>
      <c r="E28" s="494"/>
    </row>
    <row r="29" spans="1:5" ht="18.75" customHeight="1">
      <c r="A29" s="496" t="s">
        <v>863</v>
      </c>
      <c r="B29" s="497">
        <v>162.3376</v>
      </c>
      <c r="C29" s="497">
        <v>0</v>
      </c>
      <c r="D29" s="494"/>
      <c r="E29" s="494"/>
    </row>
    <row r="30" spans="1:5" ht="18.75" customHeight="1">
      <c r="A30" s="496" t="s">
        <v>856</v>
      </c>
      <c r="B30" s="497">
        <v>12.6416</v>
      </c>
      <c r="C30" s="498">
        <v>0</v>
      </c>
      <c r="D30" s="494"/>
      <c r="E30" s="494"/>
    </row>
    <row r="31" spans="1:5" ht="18.75" customHeight="1">
      <c r="A31" s="496" t="s">
        <v>857</v>
      </c>
      <c r="B31" s="497">
        <v>136.3759</v>
      </c>
      <c r="C31" s="498">
        <v>0</v>
      </c>
      <c r="D31" s="494"/>
      <c r="E31" s="494"/>
    </row>
    <row r="32" spans="1:5" ht="18.75" customHeight="1">
      <c r="A32" s="496" t="s">
        <v>858</v>
      </c>
      <c r="B32" s="497">
        <v>0.0553</v>
      </c>
      <c r="C32" s="498">
        <v>0</v>
      </c>
      <c r="D32" s="494"/>
      <c r="E32" s="494"/>
    </row>
    <row r="33" spans="1:5" ht="18.75" customHeight="1">
      <c r="A33" s="496" t="s">
        <v>860</v>
      </c>
      <c r="B33" s="497">
        <v>1.798</v>
      </c>
      <c r="C33" s="498">
        <v>0</v>
      </c>
      <c r="D33" s="494"/>
      <c r="E33" s="494"/>
    </row>
    <row r="34" spans="1:5" ht="18.75" customHeight="1">
      <c r="A34" s="496" t="s">
        <v>861</v>
      </c>
      <c r="B34" s="497">
        <v>0.4989</v>
      </c>
      <c r="C34" s="498">
        <v>0</v>
      </c>
      <c r="D34" s="494"/>
      <c r="E34" s="494"/>
    </row>
    <row r="35" spans="1:5" ht="18.75" customHeight="1">
      <c r="A35" s="496" t="s">
        <v>862</v>
      </c>
      <c r="B35" s="497">
        <v>10.9679</v>
      </c>
      <c r="C35" s="498">
        <v>0</v>
      </c>
      <c r="D35" s="494"/>
      <c r="E35" s="494"/>
    </row>
    <row r="36" spans="1:5" ht="18.75" customHeight="1">
      <c r="A36" s="496" t="s">
        <v>864</v>
      </c>
      <c r="B36" s="497">
        <v>772.8083</v>
      </c>
      <c r="C36" s="497">
        <v>624.4181</v>
      </c>
      <c r="D36" s="494"/>
      <c r="E36" s="494"/>
    </row>
    <row r="37" spans="1:5" ht="18.75" customHeight="1">
      <c r="A37" s="496" t="s">
        <v>865</v>
      </c>
      <c r="B37" s="500">
        <v>524.8919</v>
      </c>
      <c r="C37" s="518">
        <v>524.8919</v>
      </c>
      <c r="D37" s="494"/>
      <c r="E37" s="494"/>
    </row>
    <row r="38" spans="1:5" ht="18.75" customHeight="1">
      <c r="A38" s="519" t="s">
        <v>866</v>
      </c>
      <c r="B38" s="502">
        <v>223.0514</v>
      </c>
      <c r="C38" s="520">
        <v>96.0998</v>
      </c>
      <c r="D38" s="494"/>
      <c r="E38" s="494"/>
    </row>
    <row r="39" spans="1:5" ht="18.75" customHeight="1">
      <c r="A39" s="521" t="s">
        <v>867</v>
      </c>
      <c r="B39" s="500">
        <v>24.865</v>
      </c>
      <c r="C39" s="522">
        <v>3.4264</v>
      </c>
      <c r="D39" s="494"/>
      <c r="E39" s="494"/>
    </row>
    <row r="40" spans="1:5" ht="18.75" customHeight="1">
      <c r="A40" s="496" t="s">
        <v>868</v>
      </c>
      <c r="B40" s="500">
        <v>221.2924</v>
      </c>
      <c r="C40" s="523">
        <v>0</v>
      </c>
      <c r="D40" s="494"/>
      <c r="E40" s="494"/>
    </row>
    <row r="41" spans="1:5" ht="18.75" customHeight="1">
      <c r="A41" s="496" t="s">
        <v>869</v>
      </c>
      <c r="B41" s="497">
        <v>158.7865</v>
      </c>
      <c r="C41" s="498">
        <v>0</v>
      </c>
      <c r="D41" s="494"/>
      <c r="E41" s="494"/>
    </row>
    <row r="42" spans="1:5" ht="18.75" customHeight="1">
      <c r="A42" s="496" t="s">
        <v>870</v>
      </c>
      <c r="B42" s="497">
        <v>62.5059</v>
      </c>
      <c r="C42" s="498">
        <v>0</v>
      </c>
      <c r="D42" s="494"/>
      <c r="E42" s="494"/>
    </row>
    <row r="43" spans="1:5" ht="18.75" customHeight="1">
      <c r="A43" s="496" t="s">
        <v>871</v>
      </c>
      <c r="B43" s="497">
        <v>332.7534</v>
      </c>
      <c r="C43" s="497">
        <v>0</v>
      </c>
      <c r="D43" s="494"/>
      <c r="E43" s="494"/>
    </row>
    <row r="44" spans="1:5" ht="18.75" customHeight="1">
      <c r="A44" s="496" t="s">
        <v>872</v>
      </c>
      <c r="B44" s="497">
        <v>33.7603</v>
      </c>
      <c r="C44" s="498">
        <v>0</v>
      </c>
      <c r="D44" s="494"/>
      <c r="E44" s="494"/>
    </row>
    <row r="45" spans="1:5" ht="18.75" customHeight="1">
      <c r="A45" s="496" t="s">
        <v>873</v>
      </c>
      <c r="B45" s="497">
        <v>15.9846</v>
      </c>
      <c r="C45" s="498">
        <v>0</v>
      </c>
      <c r="D45" s="494"/>
      <c r="E45" s="494"/>
    </row>
    <row r="46" spans="1:5" ht="18.75" customHeight="1">
      <c r="A46" s="496" t="s">
        <v>874</v>
      </c>
      <c r="B46" s="497">
        <v>283.0085</v>
      </c>
      <c r="C46" s="498">
        <v>0</v>
      </c>
      <c r="D46" s="494"/>
      <c r="E46" s="494"/>
    </row>
    <row r="47" spans="1:5" ht="18.75" customHeight="1">
      <c r="A47" s="496" t="s">
        <v>875</v>
      </c>
      <c r="B47" s="497">
        <v>127.9735</v>
      </c>
      <c r="C47" s="497">
        <v>0</v>
      </c>
      <c r="D47" s="494"/>
      <c r="E47" s="494"/>
    </row>
    <row r="48" spans="1:5" ht="18.75" customHeight="1">
      <c r="A48" s="496" t="s">
        <v>876</v>
      </c>
      <c r="B48" s="497">
        <v>103.733</v>
      </c>
      <c r="C48" s="498">
        <v>0</v>
      </c>
      <c r="D48" s="494"/>
      <c r="E48" s="494"/>
    </row>
    <row r="49" spans="1:5" ht="18.75" customHeight="1">
      <c r="A49" s="496" t="s">
        <v>877</v>
      </c>
      <c r="B49" s="497">
        <v>24.2405</v>
      </c>
      <c r="C49" s="498">
        <v>0</v>
      </c>
      <c r="D49" s="494"/>
      <c r="E49" s="494"/>
    </row>
    <row r="50" spans="1:5" ht="18.75" customHeight="1">
      <c r="A50" s="496" t="s">
        <v>878</v>
      </c>
      <c r="B50" s="497">
        <v>489.3345</v>
      </c>
      <c r="C50" s="497">
        <v>105.424</v>
      </c>
      <c r="D50" s="494"/>
      <c r="E50" s="494"/>
    </row>
    <row r="51" spans="1:5" ht="18.75" customHeight="1">
      <c r="A51" s="496" t="s">
        <v>879</v>
      </c>
      <c r="B51" s="497">
        <v>141.5397</v>
      </c>
      <c r="C51" s="498">
        <v>0</v>
      </c>
      <c r="D51" s="494"/>
      <c r="E51" s="494"/>
    </row>
    <row r="52" spans="1:5" ht="18.75" customHeight="1">
      <c r="A52" s="496" t="s">
        <v>880</v>
      </c>
      <c r="B52" s="497">
        <v>12.9635</v>
      </c>
      <c r="C52" s="498">
        <v>0</v>
      </c>
      <c r="D52" s="494"/>
      <c r="E52" s="494"/>
    </row>
    <row r="53" spans="1:5" ht="18.75" customHeight="1">
      <c r="A53" s="496" t="s">
        <v>881</v>
      </c>
      <c r="B53" s="497">
        <v>160.2234</v>
      </c>
      <c r="C53" s="498">
        <v>0</v>
      </c>
      <c r="D53" s="494"/>
      <c r="E53" s="494"/>
    </row>
    <row r="54" spans="1:5" ht="18.75" customHeight="1">
      <c r="A54" s="496" t="s">
        <v>882</v>
      </c>
      <c r="B54" s="497">
        <v>93.7421</v>
      </c>
      <c r="C54" s="498">
        <v>91.7972</v>
      </c>
      <c r="D54" s="494"/>
      <c r="E54" s="494"/>
    </row>
    <row r="55" spans="1:5" ht="18.75" customHeight="1">
      <c r="A55" s="496" t="s">
        <v>883</v>
      </c>
      <c r="B55" s="497">
        <v>80.8658</v>
      </c>
      <c r="C55" s="498">
        <v>13.6268</v>
      </c>
      <c r="D55" s="494"/>
      <c r="E55" s="494"/>
    </row>
    <row r="56" spans="1:5" ht="18.75" customHeight="1">
      <c r="A56" s="496" t="s">
        <v>884</v>
      </c>
      <c r="B56" s="497">
        <v>489.3907</v>
      </c>
      <c r="C56" s="497">
        <v>0</v>
      </c>
      <c r="D56" s="494"/>
      <c r="E56" s="494"/>
    </row>
    <row r="57" spans="1:5" ht="18.75" customHeight="1">
      <c r="A57" s="496" t="s">
        <v>885</v>
      </c>
      <c r="B57" s="497">
        <v>489.3907</v>
      </c>
      <c r="C57" s="498">
        <v>0</v>
      </c>
      <c r="D57" s="494"/>
      <c r="E57" s="494"/>
    </row>
    <row r="58" spans="1:5" ht="18.75" customHeight="1">
      <c r="A58" s="496" t="s">
        <v>886</v>
      </c>
      <c r="B58" s="497">
        <v>0</v>
      </c>
      <c r="C58" s="498">
        <v>0</v>
      </c>
      <c r="D58" s="494"/>
      <c r="E58" s="494"/>
    </row>
    <row r="59" spans="1:5" ht="18.75" customHeight="1">
      <c r="A59" s="496" t="s">
        <v>887</v>
      </c>
      <c r="B59" s="497">
        <v>100.5351</v>
      </c>
      <c r="C59" s="497">
        <v>0</v>
      </c>
      <c r="D59" s="494"/>
      <c r="E59" s="494"/>
    </row>
    <row r="60" spans="1:5" ht="18.75" customHeight="1">
      <c r="A60" s="496" t="s">
        <v>888</v>
      </c>
      <c r="B60" s="497">
        <v>99.9747</v>
      </c>
      <c r="C60" s="498">
        <v>0</v>
      </c>
      <c r="D60" s="494"/>
      <c r="E60" s="494"/>
    </row>
    <row r="61" spans="1:5" ht="18.75" customHeight="1">
      <c r="A61" s="496" t="s">
        <v>889</v>
      </c>
      <c r="B61" s="497">
        <v>0.1321</v>
      </c>
      <c r="C61" s="498">
        <v>0</v>
      </c>
      <c r="D61" s="494"/>
      <c r="E61" s="494"/>
    </row>
    <row r="62" spans="1:5" ht="18.75" customHeight="1">
      <c r="A62" s="496" t="s">
        <v>890</v>
      </c>
      <c r="B62" s="497">
        <v>0.4283</v>
      </c>
      <c r="C62" s="498">
        <v>0</v>
      </c>
      <c r="D62" s="494"/>
      <c r="E62" s="494"/>
    </row>
    <row r="63" spans="1:5" ht="18.75" customHeight="1">
      <c r="A63" s="496" t="s">
        <v>891</v>
      </c>
      <c r="B63" s="497">
        <v>0</v>
      </c>
      <c r="C63" s="498">
        <v>0</v>
      </c>
      <c r="D63" s="494"/>
      <c r="E63" s="494"/>
    </row>
    <row r="64" spans="1:5" ht="18.75" customHeight="1">
      <c r="A64" s="496" t="s">
        <v>118</v>
      </c>
      <c r="B64" s="497">
        <v>71.8944</v>
      </c>
      <c r="C64" s="497">
        <v>0</v>
      </c>
      <c r="D64" s="494"/>
      <c r="E64" s="494"/>
    </row>
    <row r="65" spans="1:5" ht="18.75" customHeight="1">
      <c r="A65" s="496" t="s">
        <v>892</v>
      </c>
      <c r="B65" s="497">
        <v>0.0211</v>
      </c>
      <c r="C65" s="498">
        <v>0</v>
      </c>
      <c r="D65" s="494"/>
      <c r="E65" s="494"/>
    </row>
    <row r="66" spans="1:5" ht="18.75" customHeight="1">
      <c r="A66" s="496" t="s">
        <v>893</v>
      </c>
      <c r="B66" s="497">
        <v>0.255</v>
      </c>
      <c r="C66" s="498">
        <v>0</v>
      </c>
      <c r="D66" s="494"/>
      <c r="E66" s="494"/>
    </row>
    <row r="67" spans="1:5" ht="18.75" customHeight="1">
      <c r="A67" s="496" t="s">
        <v>894</v>
      </c>
      <c r="B67" s="497">
        <v>5.6157</v>
      </c>
      <c r="C67" s="498">
        <v>0</v>
      </c>
      <c r="D67" s="494"/>
      <c r="E67" s="494"/>
    </row>
    <row r="68" spans="1:5" ht="18.75" customHeight="1">
      <c r="A68" s="496" t="s">
        <v>895</v>
      </c>
      <c r="B68" s="497">
        <v>66.0026</v>
      </c>
      <c r="C68" s="498"/>
      <c r="D68" s="494"/>
      <c r="E68" s="494"/>
    </row>
    <row r="69" spans="1:5" ht="18.75" customHeight="1">
      <c r="A69" s="496"/>
      <c r="B69" s="497"/>
      <c r="C69" s="498">
        <v>0</v>
      </c>
      <c r="D69" s="494"/>
      <c r="E69" s="494"/>
    </row>
    <row r="70" spans="1:5" ht="18.75" customHeight="1">
      <c r="A70" s="496"/>
      <c r="B70" s="497"/>
      <c r="C70" s="498"/>
      <c r="D70" s="494"/>
      <c r="E70" s="494"/>
    </row>
    <row r="71" spans="1:5" ht="18.75" customHeight="1">
      <c r="A71" s="496"/>
      <c r="B71" s="497"/>
      <c r="C71" s="498"/>
      <c r="D71" s="494"/>
      <c r="E71" s="494"/>
    </row>
    <row r="72" spans="1:5" ht="14.25">
      <c r="A72" s="509" t="s">
        <v>896</v>
      </c>
      <c r="B72" s="524">
        <f>B5+B10+B21+B29+B36+B40+B43+B47+B50+B56+B59+B64</f>
        <v>3933.4231</v>
      </c>
      <c r="C72" s="524">
        <f>C5+C10+C21+C29+C36+C40+C43+C47+C50+C56+C59+C64</f>
        <v>1224.3917</v>
      </c>
      <c r="D72" s="494"/>
      <c r="E72" s="494"/>
    </row>
  </sheetData>
  <sheetProtection/>
  <mergeCells count="3">
    <mergeCell ref="A1:C1"/>
    <mergeCell ref="B3:C3"/>
    <mergeCell ref="A3:A4"/>
  </mergeCells>
  <printOptions/>
  <pageMargins left="0.79" right="0.79" top="0.98" bottom="0.59" header="0.51" footer="0.31"/>
  <pageSetup firstPageNumber="62" useFirstPageNumber="1" horizontalDpi="600" verticalDpi="600" orientation="portrait" paperSize="9" scale="90"/>
  <headerFooter>
    <oddFooter>&amp;C&amp;15—&amp;P—</oddFooter>
  </headerFooter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72"/>
  <sheetViews>
    <sheetView showZeros="0" zoomScaleSheetLayoutView="100" workbookViewId="0" topLeftCell="A1">
      <selection activeCell="F15" sqref="F15"/>
    </sheetView>
  </sheetViews>
  <sheetFormatPr defaultColWidth="9.00390625" defaultRowHeight="14.25"/>
  <cols>
    <col min="1" max="1" width="46.625" style="485" customWidth="1"/>
    <col min="2" max="3" width="20.625" style="486" customWidth="1"/>
  </cols>
  <sheetData>
    <row r="1" spans="1:3" ht="51.75" customHeight="1">
      <c r="A1" s="487" t="s">
        <v>897</v>
      </c>
      <c r="B1" s="488"/>
      <c r="C1" s="488"/>
    </row>
    <row r="2" spans="1:3" s="484" customFormat="1" ht="18" customHeight="1">
      <c r="A2" s="489"/>
      <c r="B2" s="490"/>
      <c r="C2" s="491" t="s">
        <v>48</v>
      </c>
    </row>
    <row r="3" spans="1:6" ht="14.25">
      <c r="A3" s="9" t="s">
        <v>49</v>
      </c>
      <c r="B3" s="492" t="s">
        <v>93</v>
      </c>
      <c r="C3" s="493"/>
      <c r="D3" s="494"/>
      <c r="E3" s="494"/>
      <c r="F3" s="494"/>
    </row>
    <row r="4" spans="1:6" ht="14.25">
      <c r="A4" s="12"/>
      <c r="B4" s="495" t="s">
        <v>55</v>
      </c>
      <c r="C4" s="495" t="s">
        <v>838</v>
      </c>
      <c r="D4" s="494"/>
      <c r="E4" s="494"/>
      <c r="F4" s="494"/>
    </row>
    <row r="5" spans="1:6" ht="18.75" customHeight="1">
      <c r="A5" s="496" t="s">
        <v>839</v>
      </c>
      <c r="B5" s="497">
        <v>86.7014</v>
      </c>
      <c r="C5" s="497">
        <v>86.7014</v>
      </c>
      <c r="D5" s="494"/>
      <c r="E5" s="494"/>
      <c r="F5" s="494"/>
    </row>
    <row r="6" spans="1:6" ht="18.75" customHeight="1">
      <c r="A6" s="496" t="s">
        <v>840</v>
      </c>
      <c r="B6" s="497">
        <v>46.6957</v>
      </c>
      <c r="C6" s="498">
        <v>46.6957</v>
      </c>
      <c r="D6" s="494"/>
      <c r="E6" s="494"/>
      <c r="F6" s="494"/>
    </row>
    <row r="7" spans="1:6" ht="18.75" customHeight="1">
      <c r="A7" s="496" t="s">
        <v>841</v>
      </c>
      <c r="B7" s="497">
        <v>21.9137</v>
      </c>
      <c r="C7" s="498">
        <v>21.9137</v>
      </c>
      <c r="D7" s="494"/>
      <c r="E7" s="494"/>
      <c r="F7" s="494"/>
    </row>
    <row r="8" spans="1:6" ht="18.75" customHeight="1">
      <c r="A8" s="496" t="s">
        <v>842</v>
      </c>
      <c r="B8" s="497">
        <v>5.1396</v>
      </c>
      <c r="C8" s="498">
        <v>5.1396</v>
      </c>
      <c r="D8" s="494"/>
      <c r="E8" s="494"/>
      <c r="F8" s="494"/>
    </row>
    <row r="9" spans="1:6" ht="18.75" customHeight="1">
      <c r="A9" s="496" t="s">
        <v>843</v>
      </c>
      <c r="B9" s="497">
        <v>12.9524</v>
      </c>
      <c r="C9" s="498">
        <v>12.9524</v>
      </c>
      <c r="D9" s="494"/>
      <c r="E9" s="494"/>
      <c r="F9" s="494"/>
    </row>
    <row r="10" spans="1:6" ht="18.75" customHeight="1">
      <c r="A10" s="496" t="s">
        <v>844</v>
      </c>
      <c r="B10" s="497">
        <v>71.8729</v>
      </c>
      <c r="C10" s="497">
        <v>18.9547</v>
      </c>
      <c r="D10" s="494"/>
      <c r="E10" s="494"/>
      <c r="F10" s="494"/>
    </row>
    <row r="11" spans="1:6" ht="18.75" customHeight="1">
      <c r="A11" s="496" t="s">
        <v>845</v>
      </c>
      <c r="B11" s="497">
        <v>19.5441</v>
      </c>
      <c r="C11" s="498">
        <v>12.8643</v>
      </c>
      <c r="D11" s="494"/>
      <c r="E11" s="494"/>
      <c r="F11" s="494"/>
    </row>
    <row r="12" spans="1:6" ht="18.75" customHeight="1">
      <c r="A12" s="496" t="s">
        <v>846</v>
      </c>
      <c r="B12" s="497">
        <v>0.8176</v>
      </c>
      <c r="C12" s="498">
        <v>0.1118</v>
      </c>
      <c r="D12" s="494"/>
      <c r="E12" s="494"/>
      <c r="F12" s="494"/>
    </row>
    <row r="13" spans="1:6" ht="18.75" customHeight="1">
      <c r="A13" s="496" t="s">
        <v>847</v>
      </c>
      <c r="B13" s="497">
        <v>2.4169</v>
      </c>
      <c r="C13" s="498">
        <v>0.3899</v>
      </c>
      <c r="D13" s="494"/>
      <c r="E13" s="494"/>
      <c r="F13" s="494"/>
    </row>
    <row r="14" spans="1:6" ht="18.75" customHeight="1">
      <c r="A14" s="496" t="s">
        <v>848</v>
      </c>
      <c r="B14" s="497">
        <v>0.6465</v>
      </c>
      <c r="C14" s="498">
        <v>0</v>
      </c>
      <c r="D14" s="494"/>
      <c r="E14" s="494"/>
      <c r="F14" s="494"/>
    </row>
    <row r="15" spans="1:6" ht="18.75" customHeight="1">
      <c r="A15" s="496" t="s">
        <v>849</v>
      </c>
      <c r="B15" s="497">
        <v>7.9923</v>
      </c>
      <c r="C15" s="498">
        <v>0.8041</v>
      </c>
      <c r="D15" s="494"/>
      <c r="E15" s="494"/>
      <c r="F15" s="494"/>
    </row>
    <row r="16" spans="1:6" ht="18.75" customHeight="1">
      <c r="A16" s="496" t="s">
        <v>850</v>
      </c>
      <c r="B16" s="497">
        <v>0.406</v>
      </c>
      <c r="C16" s="498">
        <v>0.1287</v>
      </c>
      <c r="D16" s="494"/>
      <c r="E16" s="494"/>
      <c r="F16" s="494"/>
    </row>
    <row r="17" spans="1:6" ht="18.75" customHeight="1">
      <c r="A17" s="496" t="s">
        <v>851</v>
      </c>
      <c r="B17" s="497">
        <v>0.4449</v>
      </c>
      <c r="C17" s="498">
        <v>0</v>
      </c>
      <c r="D17" s="494"/>
      <c r="E17" s="494"/>
      <c r="F17" s="494"/>
    </row>
    <row r="18" spans="1:6" ht="18.75" customHeight="1">
      <c r="A18" s="496" t="s">
        <v>852</v>
      </c>
      <c r="B18" s="497">
        <v>2.1027</v>
      </c>
      <c r="C18" s="498">
        <v>1.9804</v>
      </c>
      <c r="D18" s="494"/>
      <c r="E18" s="494"/>
      <c r="F18" s="494"/>
    </row>
    <row r="19" spans="1:6" ht="18.75" customHeight="1">
      <c r="A19" s="496" t="s">
        <v>853</v>
      </c>
      <c r="B19" s="497">
        <v>3.1098</v>
      </c>
      <c r="C19" s="498">
        <v>0.9422</v>
      </c>
      <c r="D19" s="494"/>
      <c r="E19" s="494"/>
      <c r="F19" s="494"/>
    </row>
    <row r="20" spans="1:6" ht="18.75" customHeight="1">
      <c r="A20" s="496" t="s">
        <v>854</v>
      </c>
      <c r="B20" s="497">
        <v>34.3921</v>
      </c>
      <c r="C20" s="498">
        <v>1.7333</v>
      </c>
      <c r="D20" s="494"/>
      <c r="E20" s="494"/>
      <c r="F20" s="494"/>
    </row>
    <row r="21" spans="1:6" ht="18.75" customHeight="1">
      <c r="A21" s="496" t="s">
        <v>855</v>
      </c>
      <c r="B21" s="497">
        <v>16.9685</v>
      </c>
      <c r="C21" s="497">
        <v>0</v>
      </c>
      <c r="D21" s="494"/>
      <c r="E21" s="494"/>
      <c r="F21" s="494"/>
    </row>
    <row r="22" spans="1:6" ht="18.75" customHeight="1">
      <c r="A22" s="496" t="s">
        <v>856</v>
      </c>
      <c r="B22" s="497">
        <v>1.755</v>
      </c>
      <c r="C22" s="498">
        <v>0</v>
      </c>
      <c r="D22" s="494"/>
      <c r="E22" s="494"/>
      <c r="F22" s="494"/>
    </row>
    <row r="23" spans="1:6" ht="18.75" customHeight="1">
      <c r="A23" s="496" t="s">
        <v>857</v>
      </c>
      <c r="B23" s="497">
        <v>2.3453</v>
      </c>
      <c r="C23" s="498">
        <v>0</v>
      </c>
      <c r="D23" s="494"/>
      <c r="E23" s="494"/>
      <c r="F23" s="494"/>
    </row>
    <row r="24" spans="1:6" ht="18.75" customHeight="1">
      <c r="A24" s="496" t="s">
        <v>858</v>
      </c>
      <c r="B24" s="497">
        <v>0.8289</v>
      </c>
      <c r="C24" s="498">
        <v>0</v>
      </c>
      <c r="D24" s="494"/>
      <c r="E24" s="494"/>
      <c r="F24" s="494"/>
    </row>
    <row r="25" spans="1:6" ht="18.75" customHeight="1">
      <c r="A25" s="496" t="s">
        <v>859</v>
      </c>
      <c r="B25" s="497">
        <v>0</v>
      </c>
      <c r="C25" s="498">
        <v>0</v>
      </c>
      <c r="D25" s="494"/>
      <c r="E25" s="494"/>
      <c r="F25" s="494"/>
    </row>
    <row r="26" spans="1:6" ht="18.75" customHeight="1">
      <c r="A26" s="496" t="s">
        <v>860</v>
      </c>
      <c r="B26" s="497">
        <v>7.7138</v>
      </c>
      <c r="C26" s="498">
        <v>0</v>
      </c>
      <c r="D26" s="494"/>
      <c r="E26" s="494"/>
      <c r="F26" s="494"/>
    </row>
    <row r="27" spans="1:6" ht="18.75" customHeight="1">
      <c r="A27" s="496" t="s">
        <v>861</v>
      </c>
      <c r="B27" s="497">
        <v>1.3872</v>
      </c>
      <c r="C27" s="498">
        <v>0</v>
      </c>
      <c r="D27" s="494"/>
      <c r="E27" s="494"/>
      <c r="F27" s="494"/>
    </row>
    <row r="28" spans="1:6" ht="18.75" customHeight="1">
      <c r="A28" s="496" t="s">
        <v>862</v>
      </c>
      <c r="B28" s="497">
        <v>2.9383</v>
      </c>
      <c r="C28" s="498">
        <v>0</v>
      </c>
      <c r="D28" s="494"/>
      <c r="E28" s="494"/>
      <c r="F28" s="494"/>
    </row>
    <row r="29" spans="1:6" ht="18.75" customHeight="1">
      <c r="A29" s="496" t="s">
        <v>863</v>
      </c>
      <c r="B29" s="497">
        <v>7.7876</v>
      </c>
      <c r="C29" s="497">
        <v>0</v>
      </c>
      <c r="D29" s="494"/>
      <c r="E29" s="494"/>
      <c r="F29" s="494"/>
    </row>
    <row r="30" spans="1:6" ht="18.75" customHeight="1">
      <c r="A30" s="496" t="s">
        <v>856</v>
      </c>
      <c r="B30" s="497">
        <v>0.02</v>
      </c>
      <c r="C30" s="498">
        <v>0</v>
      </c>
      <c r="D30" s="494"/>
      <c r="E30" s="494"/>
      <c r="F30" s="494"/>
    </row>
    <row r="31" spans="1:6" ht="18.75" customHeight="1">
      <c r="A31" s="496" t="s">
        <v>857</v>
      </c>
      <c r="B31" s="497">
        <v>7.6603</v>
      </c>
      <c r="C31" s="498">
        <v>0</v>
      </c>
      <c r="D31" s="494"/>
      <c r="E31" s="494"/>
      <c r="F31" s="494"/>
    </row>
    <row r="32" spans="1:6" ht="18.75" customHeight="1">
      <c r="A32" s="496" t="s">
        <v>858</v>
      </c>
      <c r="B32" s="497">
        <v>0</v>
      </c>
      <c r="C32" s="498">
        <v>0</v>
      </c>
      <c r="D32" s="494"/>
      <c r="E32" s="494"/>
      <c r="F32" s="494"/>
    </row>
    <row r="33" spans="1:6" ht="18.75" customHeight="1">
      <c r="A33" s="496" t="s">
        <v>860</v>
      </c>
      <c r="B33" s="497">
        <v>0.098</v>
      </c>
      <c r="C33" s="498">
        <v>0</v>
      </c>
      <c r="D33" s="494"/>
      <c r="E33" s="494"/>
      <c r="F33" s="494"/>
    </row>
    <row r="34" spans="1:6" ht="18.75" customHeight="1">
      <c r="A34" s="496" t="s">
        <v>861</v>
      </c>
      <c r="B34" s="497">
        <v>0.0093</v>
      </c>
      <c r="C34" s="498">
        <v>0</v>
      </c>
      <c r="D34" s="494"/>
      <c r="E34" s="494"/>
      <c r="F34" s="494"/>
    </row>
    <row r="35" spans="1:6" ht="18.75" customHeight="1">
      <c r="A35" s="496" t="s">
        <v>862</v>
      </c>
      <c r="B35" s="497">
        <v>0</v>
      </c>
      <c r="C35" s="498">
        <v>0</v>
      </c>
      <c r="D35" s="494"/>
      <c r="E35" s="494"/>
      <c r="F35" s="494"/>
    </row>
    <row r="36" spans="1:6" ht="18.75" customHeight="1">
      <c r="A36" s="499" t="s">
        <v>864</v>
      </c>
      <c r="B36" s="500">
        <v>128.2053</v>
      </c>
      <c r="C36" s="497">
        <v>91.871</v>
      </c>
      <c r="D36" s="494"/>
      <c r="E36" s="494"/>
      <c r="F36" s="494"/>
    </row>
    <row r="37" spans="1:6" ht="18.75" customHeight="1">
      <c r="A37" s="501" t="s">
        <v>865</v>
      </c>
      <c r="B37" s="502">
        <v>63.9506</v>
      </c>
      <c r="C37" s="503">
        <v>63.9506</v>
      </c>
      <c r="D37" s="494"/>
      <c r="E37" s="494"/>
      <c r="F37" s="494"/>
    </row>
    <row r="38" spans="1:6" ht="18.75" customHeight="1">
      <c r="A38" s="504" t="s">
        <v>866</v>
      </c>
      <c r="B38" s="505">
        <v>64.2547</v>
      </c>
      <c r="C38" s="506">
        <v>27.9204</v>
      </c>
      <c r="D38" s="494"/>
      <c r="E38" s="494"/>
      <c r="F38" s="494"/>
    </row>
    <row r="39" spans="1:6" ht="18.75" customHeight="1">
      <c r="A39" s="507" t="s">
        <v>867</v>
      </c>
      <c r="B39" s="500">
        <v>0</v>
      </c>
      <c r="C39" s="498">
        <v>0</v>
      </c>
      <c r="D39" s="494"/>
      <c r="E39" s="494"/>
      <c r="F39" s="494"/>
    </row>
    <row r="40" spans="1:6" ht="18.75" customHeight="1">
      <c r="A40" s="496" t="s">
        <v>868</v>
      </c>
      <c r="B40" s="497">
        <v>51.8757</v>
      </c>
      <c r="C40" s="497">
        <v>0</v>
      </c>
      <c r="D40" s="494"/>
      <c r="E40" s="494"/>
      <c r="F40" s="494"/>
    </row>
    <row r="41" spans="1:6" ht="18.75" customHeight="1">
      <c r="A41" s="496" t="s">
        <v>869</v>
      </c>
      <c r="B41" s="497">
        <v>28.3073</v>
      </c>
      <c r="C41" s="498">
        <v>0</v>
      </c>
      <c r="D41" s="494"/>
      <c r="E41" s="494"/>
      <c r="F41" s="494"/>
    </row>
    <row r="42" spans="1:6" ht="18.75" customHeight="1">
      <c r="A42" s="496" t="s">
        <v>870</v>
      </c>
      <c r="B42" s="497">
        <v>23.5684</v>
      </c>
      <c r="C42" s="498">
        <v>0</v>
      </c>
      <c r="D42" s="494"/>
      <c r="E42" s="494"/>
      <c r="F42" s="494"/>
    </row>
    <row r="43" spans="1:6" ht="18.75" customHeight="1">
      <c r="A43" s="496" t="s">
        <v>871</v>
      </c>
      <c r="B43" s="498">
        <v>171.8381</v>
      </c>
      <c r="C43" s="498">
        <v>0</v>
      </c>
      <c r="D43" s="494"/>
      <c r="E43" s="494"/>
      <c r="F43" s="494"/>
    </row>
    <row r="44" spans="1:6" ht="18.75" customHeight="1">
      <c r="A44" s="496" t="s">
        <v>872</v>
      </c>
      <c r="B44" s="498">
        <v>1.4</v>
      </c>
      <c r="C44" s="498">
        <v>0</v>
      </c>
      <c r="D44" s="494"/>
      <c r="E44" s="494"/>
      <c r="F44" s="494"/>
    </row>
    <row r="45" spans="1:6" ht="18.75" customHeight="1">
      <c r="A45" s="496" t="s">
        <v>873</v>
      </c>
      <c r="B45" s="498">
        <v>13.7303</v>
      </c>
      <c r="C45" s="498">
        <v>0</v>
      </c>
      <c r="D45" s="494"/>
      <c r="E45" s="494"/>
      <c r="F45" s="494"/>
    </row>
    <row r="46" spans="1:6" ht="18.75" customHeight="1">
      <c r="A46" s="496" t="s">
        <v>874</v>
      </c>
      <c r="B46" s="498">
        <v>156.7078</v>
      </c>
      <c r="C46" s="498">
        <v>0</v>
      </c>
      <c r="D46" s="494"/>
      <c r="E46" s="494"/>
      <c r="F46" s="494"/>
    </row>
    <row r="47" spans="1:6" ht="18.75" customHeight="1">
      <c r="A47" s="496" t="s">
        <v>875</v>
      </c>
      <c r="B47" s="498">
        <v>81.557</v>
      </c>
      <c r="C47" s="498">
        <v>0</v>
      </c>
      <c r="D47" s="494"/>
      <c r="E47" s="494"/>
      <c r="F47" s="494"/>
    </row>
    <row r="48" spans="1:6" ht="18.75" customHeight="1">
      <c r="A48" s="496" t="s">
        <v>876</v>
      </c>
      <c r="B48" s="498">
        <v>78.0015</v>
      </c>
      <c r="C48" s="498">
        <v>0</v>
      </c>
      <c r="D48" s="494"/>
      <c r="E48" s="494"/>
      <c r="F48" s="494"/>
    </row>
    <row r="49" spans="1:6" ht="18.75" customHeight="1">
      <c r="A49" s="496" t="s">
        <v>877</v>
      </c>
      <c r="B49" s="498">
        <v>3.5555</v>
      </c>
      <c r="C49" s="498">
        <v>0</v>
      </c>
      <c r="D49" s="494"/>
      <c r="E49" s="494"/>
      <c r="F49" s="494"/>
    </row>
    <row r="50" spans="1:6" ht="18.75" customHeight="1">
      <c r="A50" s="496" t="s">
        <v>878</v>
      </c>
      <c r="B50" s="498">
        <v>51.722</v>
      </c>
      <c r="C50" s="498">
        <v>26.6391</v>
      </c>
      <c r="D50" s="494"/>
      <c r="E50" s="494"/>
      <c r="F50" s="494"/>
    </row>
    <row r="51" spans="1:6" ht="18.75" customHeight="1">
      <c r="A51" s="496" t="s">
        <v>879</v>
      </c>
      <c r="B51" s="498">
        <v>3.4533</v>
      </c>
      <c r="C51" s="498">
        <v>0</v>
      </c>
      <c r="D51" s="494"/>
      <c r="E51" s="494"/>
      <c r="F51" s="494"/>
    </row>
    <row r="52" spans="1:6" ht="18.75" customHeight="1">
      <c r="A52" s="496" t="s">
        <v>880</v>
      </c>
      <c r="B52" s="498">
        <v>7.6962</v>
      </c>
      <c r="C52" s="498">
        <v>0</v>
      </c>
      <c r="D52" s="494"/>
      <c r="E52" s="494"/>
      <c r="F52" s="494"/>
    </row>
    <row r="53" spans="1:6" ht="18.75" customHeight="1">
      <c r="A53" s="496" t="s">
        <v>881</v>
      </c>
      <c r="B53" s="498">
        <v>0</v>
      </c>
      <c r="C53" s="498">
        <v>0</v>
      </c>
      <c r="D53" s="494"/>
      <c r="E53" s="494"/>
      <c r="F53" s="494"/>
    </row>
    <row r="54" spans="1:6" ht="18.75" customHeight="1">
      <c r="A54" s="496" t="s">
        <v>882</v>
      </c>
      <c r="B54" s="498">
        <v>25.8844</v>
      </c>
      <c r="C54" s="498">
        <v>25.8844</v>
      </c>
      <c r="D54" s="494"/>
      <c r="E54" s="494"/>
      <c r="F54" s="494"/>
    </row>
    <row r="55" spans="1:6" ht="18.75" customHeight="1">
      <c r="A55" s="496" t="s">
        <v>883</v>
      </c>
      <c r="B55" s="498">
        <v>14.6881</v>
      </c>
      <c r="C55" s="498">
        <v>0.7547</v>
      </c>
      <c r="D55" s="494"/>
      <c r="E55" s="494"/>
      <c r="F55" s="494"/>
    </row>
    <row r="56" spans="1:6" ht="18.75" customHeight="1">
      <c r="A56" s="496" t="s">
        <v>884</v>
      </c>
      <c r="B56" s="498">
        <v>40.3223</v>
      </c>
      <c r="C56" s="498">
        <v>0</v>
      </c>
      <c r="D56" s="494"/>
      <c r="E56" s="494"/>
      <c r="F56" s="494"/>
    </row>
    <row r="57" spans="1:6" ht="18.75" customHeight="1">
      <c r="A57" s="496" t="s">
        <v>885</v>
      </c>
      <c r="B57" s="498">
        <v>40.3223</v>
      </c>
      <c r="C57" s="498">
        <v>0</v>
      </c>
      <c r="D57" s="494"/>
      <c r="E57" s="494"/>
      <c r="F57" s="494"/>
    </row>
    <row r="58" spans="1:5" ht="18.75" customHeight="1">
      <c r="A58" s="496" t="s">
        <v>886</v>
      </c>
      <c r="B58" s="497">
        <v>0</v>
      </c>
      <c r="C58" s="498">
        <v>0</v>
      </c>
      <c r="D58" s="494"/>
      <c r="E58" s="494"/>
    </row>
    <row r="59" spans="1:6" ht="18.75" customHeight="1">
      <c r="A59" s="496" t="s">
        <v>887</v>
      </c>
      <c r="B59" s="498">
        <v>25.9189</v>
      </c>
      <c r="C59" s="498">
        <v>0</v>
      </c>
      <c r="D59" s="494"/>
      <c r="E59" s="494"/>
      <c r="F59" s="494"/>
    </row>
    <row r="60" spans="1:6" ht="18.75" customHeight="1">
      <c r="A60" s="496" t="s">
        <v>888</v>
      </c>
      <c r="B60" s="498">
        <v>25.7751</v>
      </c>
      <c r="C60" s="498">
        <v>0</v>
      </c>
      <c r="D60" s="494"/>
      <c r="E60" s="494"/>
      <c r="F60" s="494"/>
    </row>
    <row r="61" spans="1:6" ht="18.75" customHeight="1">
      <c r="A61" s="496" t="s">
        <v>889</v>
      </c>
      <c r="B61" s="498">
        <v>0</v>
      </c>
      <c r="C61" s="498">
        <v>0</v>
      </c>
      <c r="D61" s="494"/>
      <c r="E61" s="494"/>
      <c r="F61" s="494"/>
    </row>
    <row r="62" spans="1:6" ht="18.75" customHeight="1">
      <c r="A62" s="496" t="s">
        <v>890</v>
      </c>
      <c r="B62" s="498">
        <v>0.1438</v>
      </c>
      <c r="C62" s="498">
        <v>0</v>
      </c>
      <c r="D62" s="494"/>
      <c r="E62" s="494"/>
      <c r="F62" s="494"/>
    </row>
    <row r="63" spans="1:6" ht="18.75" customHeight="1">
      <c r="A63" s="496" t="s">
        <v>891</v>
      </c>
      <c r="B63" s="498">
        <v>0</v>
      </c>
      <c r="C63" s="498">
        <v>0</v>
      </c>
      <c r="D63" s="494"/>
      <c r="E63" s="494"/>
      <c r="F63" s="494"/>
    </row>
    <row r="64" spans="1:6" ht="18.75" customHeight="1">
      <c r="A64" s="496" t="s">
        <v>118</v>
      </c>
      <c r="B64" s="498">
        <v>34.2887</v>
      </c>
      <c r="C64" s="498">
        <v>0</v>
      </c>
      <c r="D64" s="494"/>
      <c r="E64" s="494"/>
      <c r="F64" s="494"/>
    </row>
    <row r="65" spans="1:6" ht="18.75" customHeight="1">
      <c r="A65" s="496" t="s">
        <v>892</v>
      </c>
      <c r="B65" s="498">
        <v>0</v>
      </c>
      <c r="C65" s="498">
        <v>0</v>
      </c>
      <c r="D65" s="494"/>
      <c r="E65" s="494"/>
      <c r="F65" s="494"/>
    </row>
    <row r="66" spans="1:6" ht="18.75" customHeight="1">
      <c r="A66" s="496" t="s">
        <v>893</v>
      </c>
      <c r="B66" s="498">
        <v>0.2371</v>
      </c>
      <c r="C66" s="498">
        <v>0</v>
      </c>
      <c r="D66" s="494"/>
      <c r="E66" s="494"/>
      <c r="F66" s="494"/>
    </row>
    <row r="67" spans="1:6" ht="18.75" customHeight="1">
      <c r="A67" s="496" t="s">
        <v>894</v>
      </c>
      <c r="B67" s="498">
        <v>0</v>
      </c>
      <c r="C67" s="498">
        <v>0</v>
      </c>
      <c r="D67" s="494"/>
      <c r="E67" s="494"/>
      <c r="F67" s="494"/>
    </row>
    <row r="68" spans="1:6" ht="18.75" customHeight="1">
      <c r="A68" s="496" t="s">
        <v>895</v>
      </c>
      <c r="B68" s="498">
        <v>34.0516</v>
      </c>
      <c r="C68" s="498">
        <v>0</v>
      </c>
      <c r="D68" s="494"/>
      <c r="E68" s="494"/>
      <c r="F68" s="494"/>
    </row>
    <row r="69" spans="1:6" ht="6" customHeight="1">
      <c r="A69" s="496"/>
      <c r="B69" s="498"/>
      <c r="C69" s="498"/>
      <c r="D69" s="494"/>
      <c r="E69" s="494"/>
      <c r="F69" s="494"/>
    </row>
    <row r="70" spans="1:6" ht="6" customHeight="1">
      <c r="A70" s="496"/>
      <c r="B70" s="498"/>
      <c r="C70" s="498"/>
      <c r="D70" s="494"/>
      <c r="E70" s="494"/>
      <c r="F70" s="494"/>
    </row>
    <row r="71" spans="1:6" ht="9" customHeight="1">
      <c r="A71" s="496"/>
      <c r="B71" s="508"/>
      <c r="C71" s="498"/>
      <c r="D71" s="494"/>
      <c r="E71" s="494"/>
      <c r="F71" s="494"/>
    </row>
    <row r="72" spans="1:6" ht="18.75" customHeight="1">
      <c r="A72" s="509" t="s">
        <v>896</v>
      </c>
      <c r="B72" s="510">
        <f>B5+B10+B21+B29+B36+B40+B43+B47+B50+B56+B59+B64</f>
        <v>769.0584</v>
      </c>
      <c r="C72" s="510">
        <f>C5+C10+C21+C29+C36+C40+C43+C47+C50+C56+C59+C64</f>
        <v>224.1662</v>
      </c>
      <c r="D72" s="494"/>
      <c r="E72" s="494"/>
      <c r="F72" s="494"/>
    </row>
  </sheetData>
  <sheetProtection/>
  <mergeCells count="3">
    <mergeCell ref="A1:C1"/>
    <mergeCell ref="B3:C3"/>
    <mergeCell ref="A3:A4"/>
  </mergeCells>
  <printOptions/>
  <pageMargins left="0.79" right="0.79" top="0.98" bottom="0.71" header="0.51" footer="0.31"/>
  <pageSetup firstPageNumber="64" useFirstPageNumber="1" horizontalDpi="600" verticalDpi="600" orientation="portrait" paperSize="9" scale="90"/>
  <headerFooter>
    <oddFooter>&amp;C&amp;15—&amp;P—</oddFooter>
  </headerFooter>
  <rowBreaks count="1" manualBreakCount="1">
    <brk id="3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27"/>
  <sheetViews>
    <sheetView showZeros="0" workbookViewId="0" topLeftCell="A1">
      <pane xSplit="1" ySplit="4" topLeftCell="B5" activePane="bottomRight" state="frozen"/>
      <selection pane="bottomRight" activeCell="N28" sqref="N28"/>
    </sheetView>
  </sheetViews>
  <sheetFormatPr defaultColWidth="9.00390625" defaultRowHeight="14.25"/>
  <cols>
    <col min="1" max="1" width="37.00390625" style="470" customWidth="1"/>
    <col min="2" max="4" width="8.625" style="470" customWidth="1"/>
    <col min="5" max="6" width="8.625" style="471" customWidth="1"/>
    <col min="7" max="7" width="8.625" style="470" customWidth="1"/>
    <col min="8" max="232" width="9.00390625" style="470" customWidth="1"/>
  </cols>
  <sheetData>
    <row r="1" spans="1:232" s="466" customFormat="1" ht="36" customHeight="1">
      <c r="A1" s="403" t="s">
        <v>898</v>
      </c>
      <c r="B1" s="403"/>
      <c r="C1" s="403"/>
      <c r="D1" s="403"/>
      <c r="E1" s="403"/>
      <c r="F1" s="403"/>
      <c r="G1" s="403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  <c r="BF1" s="472"/>
      <c r="BG1" s="472"/>
      <c r="BH1" s="472"/>
      <c r="BI1" s="472"/>
      <c r="BJ1" s="472"/>
      <c r="BK1" s="472"/>
      <c r="BL1" s="472"/>
      <c r="BM1" s="472"/>
      <c r="BN1" s="472"/>
      <c r="BO1" s="472"/>
      <c r="BP1" s="472"/>
      <c r="BQ1" s="472"/>
      <c r="BR1" s="472"/>
      <c r="BS1" s="472"/>
      <c r="BT1" s="472"/>
      <c r="BU1" s="472"/>
      <c r="BV1" s="472"/>
      <c r="BW1" s="472"/>
      <c r="BX1" s="472"/>
      <c r="BY1" s="472"/>
      <c r="BZ1" s="472"/>
      <c r="CA1" s="472"/>
      <c r="CB1" s="472"/>
      <c r="CC1" s="472"/>
      <c r="CD1" s="472"/>
      <c r="CE1" s="472"/>
      <c r="CF1" s="472"/>
      <c r="CG1" s="472"/>
      <c r="CH1" s="472"/>
      <c r="CI1" s="472"/>
      <c r="CJ1" s="472"/>
      <c r="CK1" s="472"/>
      <c r="CL1" s="472"/>
      <c r="CM1" s="472"/>
      <c r="CN1" s="472"/>
      <c r="CO1" s="472"/>
      <c r="CP1" s="472"/>
      <c r="CQ1" s="472"/>
      <c r="CR1" s="472"/>
      <c r="CS1" s="472"/>
      <c r="CT1" s="472"/>
      <c r="CU1" s="472"/>
      <c r="CV1" s="472"/>
      <c r="CW1" s="472"/>
      <c r="CX1" s="472"/>
      <c r="CY1" s="472"/>
      <c r="CZ1" s="472"/>
      <c r="DA1" s="472"/>
      <c r="DB1" s="472"/>
      <c r="DC1" s="472"/>
      <c r="DD1" s="472"/>
      <c r="DE1" s="472"/>
      <c r="DF1" s="472"/>
      <c r="DG1" s="472"/>
      <c r="DH1" s="472"/>
      <c r="DI1" s="472"/>
      <c r="DJ1" s="472"/>
      <c r="DK1" s="472"/>
      <c r="DL1" s="472"/>
      <c r="DM1" s="472"/>
      <c r="DN1" s="472"/>
      <c r="DO1" s="472"/>
      <c r="DP1" s="472"/>
      <c r="DQ1" s="472"/>
      <c r="DR1" s="472"/>
      <c r="DS1" s="472"/>
      <c r="DT1" s="472"/>
      <c r="DU1" s="472"/>
      <c r="DV1" s="472"/>
      <c r="DW1" s="472"/>
      <c r="DX1" s="472"/>
      <c r="DY1" s="472"/>
      <c r="DZ1" s="472"/>
      <c r="EA1" s="472"/>
      <c r="EB1" s="472"/>
      <c r="EC1" s="472"/>
      <c r="ED1" s="472"/>
      <c r="EE1" s="472"/>
      <c r="EF1" s="472"/>
      <c r="EG1" s="472"/>
      <c r="EH1" s="472"/>
      <c r="EI1" s="472"/>
      <c r="EJ1" s="472"/>
      <c r="EK1" s="472"/>
      <c r="EL1" s="472"/>
      <c r="EM1" s="472"/>
      <c r="EN1" s="472"/>
      <c r="EO1" s="472"/>
      <c r="EP1" s="472"/>
      <c r="EQ1" s="472"/>
      <c r="ER1" s="472"/>
      <c r="ES1" s="472"/>
      <c r="ET1" s="472"/>
      <c r="EU1" s="472"/>
      <c r="EV1" s="472"/>
      <c r="EW1" s="472"/>
      <c r="EX1" s="472"/>
      <c r="EY1" s="472"/>
      <c r="EZ1" s="472"/>
      <c r="FA1" s="472"/>
      <c r="FB1" s="472"/>
      <c r="FC1" s="472"/>
      <c r="FD1" s="472"/>
      <c r="FE1" s="472"/>
      <c r="FF1" s="472"/>
      <c r="FG1" s="472"/>
      <c r="FH1" s="472"/>
      <c r="FI1" s="472"/>
      <c r="FJ1" s="472"/>
      <c r="FK1" s="472"/>
      <c r="FL1" s="472"/>
      <c r="FM1" s="472"/>
      <c r="FN1" s="472"/>
      <c r="FO1" s="472"/>
      <c r="FP1" s="472"/>
      <c r="FQ1" s="472"/>
      <c r="FR1" s="472"/>
      <c r="FS1" s="472"/>
      <c r="FT1" s="472"/>
      <c r="FU1" s="472"/>
      <c r="FV1" s="472"/>
      <c r="FW1" s="472"/>
      <c r="FX1" s="472"/>
      <c r="FY1" s="472"/>
      <c r="FZ1" s="472"/>
      <c r="GA1" s="472"/>
      <c r="GB1" s="472"/>
      <c r="GC1" s="472"/>
      <c r="GD1" s="472"/>
      <c r="GE1" s="472"/>
      <c r="GF1" s="472"/>
      <c r="GG1" s="472"/>
      <c r="GH1" s="472"/>
      <c r="GI1" s="472"/>
      <c r="GJ1" s="472"/>
      <c r="GK1" s="472"/>
      <c r="GL1" s="472"/>
      <c r="GM1" s="472"/>
      <c r="GN1" s="472"/>
      <c r="GO1" s="472"/>
      <c r="GP1" s="472"/>
      <c r="GQ1" s="472"/>
      <c r="GR1" s="472"/>
      <c r="GS1" s="472"/>
      <c r="GT1" s="472"/>
      <c r="GU1" s="472"/>
      <c r="GV1" s="472"/>
      <c r="GW1" s="472"/>
      <c r="GX1" s="472"/>
      <c r="GY1" s="472"/>
      <c r="GZ1" s="472"/>
      <c r="HA1" s="472"/>
      <c r="HB1" s="472"/>
      <c r="HC1" s="472"/>
      <c r="HD1" s="472"/>
      <c r="HE1" s="472"/>
      <c r="HF1" s="472"/>
      <c r="HG1" s="472"/>
      <c r="HH1" s="472"/>
      <c r="HI1" s="472"/>
      <c r="HJ1" s="472"/>
      <c r="HK1" s="472"/>
      <c r="HL1" s="472"/>
      <c r="HM1" s="472"/>
      <c r="HN1" s="472"/>
      <c r="HO1" s="472"/>
      <c r="HP1" s="472"/>
      <c r="HQ1" s="472"/>
      <c r="HR1" s="472"/>
      <c r="HS1" s="472"/>
      <c r="HT1" s="472"/>
      <c r="HU1" s="472"/>
      <c r="HV1" s="472"/>
      <c r="HW1" s="472"/>
      <c r="HX1" s="472"/>
    </row>
    <row r="2" spans="1:7" s="467" customFormat="1" ht="18" customHeight="1">
      <c r="A2" s="473"/>
      <c r="B2" s="473"/>
      <c r="C2" s="473"/>
      <c r="D2" s="473"/>
      <c r="E2" s="474"/>
      <c r="F2" s="8" t="s">
        <v>48</v>
      </c>
      <c r="G2" s="368"/>
    </row>
    <row r="3" spans="1:7" s="468" customFormat="1" ht="18" customHeight="1">
      <c r="A3" s="9" t="s">
        <v>49</v>
      </c>
      <c r="B3" s="40" t="s">
        <v>50</v>
      </c>
      <c r="C3" s="369" t="s">
        <v>51</v>
      </c>
      <c r="D3" s="369"/>
      <c r="E3" s="369"/>
      <c r="F3" s="408" t="s">
        <v>94</v>
      </c>
      <c r="G3" s="409" t="s">
        <v>130</v>
      </c>
    </row>
    <row r="4" spans="1:7" s="468" customFormat="1" ht="27.75" customHeight="1">
      <c r="A4" s="12"/>
      <c r="B4" s="40"/>
      <c r="C4" s="372" t="s">
        <v>54</v>
      </c>
      <c r="D4" s="372" t="s">
        <v>55</v>
      </c>
      <c r="E4" s="373" t="s">
        <v>139</v>
      </c>
      <c r="F4" s="410"/>
      <c r="G4" s="411"/>
    </row>
    <row r="5" spans="1:7" s="398" customFormat="1" ht="18.75" customHeight="1">
      <c r="A5" s="475" t="s">
        <v>899</v>
      </c>
      <c r="B5" s="377">
        <f>SUM(B6:B19)</f>
        <v>558.3155</v>
      </c>
      <c r="C5" s="377">
        <f>SUM(C6:C19)</f>
        <v>484.3846</v>
      </c>
      <c r="D5" s="377">
        <f>SUM(D6:D19)</f>
        <v>665.2547999999998</v>
      </c>
      <c r="E5" s="414">
        <f aca="true" t="shared" si="0" ref="E5:E20">IF(C5&lt;&gt;0,D5/C5*100,0)</f>
        <v>137.34020445736712</v>
      </c>
      <c r="F5" s="415">
        <f aca="true" t="shared" si="1" ref="F5:F18">IF(B5&lt;&gt;0,D5/B5*100,0)</f>
        <v>119.15391924458478</v>
      </c>
      <c r="G5" s="379"/>
    </row>
    <row r="6" spans="1:7" s="398" customFormat="1" ht="18.75" customHeight="1">
      <c r="A6" s="476" t="s">
        <v>900</v>
      </c>
      <c r="B6" s="377">
        <v>1.2711</v>
      </c>
      <c r="C6" s="377">
        <v>1.35</v>
      </c>
      <c r="D6" s="377">
        <v>1.3528</v>
      </c>
      <c r="E6" s="414">
        <v>100</v>
      </c>
      <c r="F6" s="415">
        <f t="shared" si="1"/>
        <v>106.42750373692078</v>
      </c>
      <c r="G6" s="460"/>
    </row>
    <row r="7" spans="1:7" s="398" customFormat="1" ht="18.75" customHeight="1">
      <c r="A7" s="476" t="s">
        <v>901</v>
      </c>
      <c r="B7" s="377">
        <v>0.2629</v>
      </c>
      <c r="C7" s="377">
        <v>0.27</v>
      </c>
      <c r="D7" s="377">
        <v>0.2383</v>
      </c>
      <c r="E7" s="414">
        <f t="shared" si="0"/>
        <v>88.25925925925927</v>
      </c>
      <c r="F7" s="415">
        <f t="shared" si="1"/>
        <v>90.6428299733739</v>
      </c>
      <c r="G7" s="383"/>
    </row>
    <row r="8" spans="1:7" s="398" customFormat="1" ht="18.75" customHeight="1">
      <c r="A8" s="476" t="s">
        <v>902</v>
      </c>
      <c r="B8" s="377">
        <v>11.1652</v>
      </c>
      <c r="C8" s="377">
        <v>7.9172</v>
      </c>
      <c r="D8" s="377">
        <v>6.711</v>
      </c>
      <c r="E8" s="414">
        <f t="shared" si="0"/>
        <v>84.76481584398525</v>
      </c>
      <c r="F8" s="415">
        <f t="shared" si="1"/>
        <v>60.10640203489414</v>
      </c>
      <c r="G8" s="383"/>
    </row>
    <row r="9" spans="1:7" s="398" customFormat="1" ht="18.75" customHeight="1">
      <c r="A9" s="476" t="s">
        <v>903</v>
      </c>
      <c r="B9" s="377">
        <v>3.0394</v>
      </c>
      <c r="C9" s="377">
        <v>0</v>
      </c>
      <c r="D9" s="377">
        <v>3.8317</v>
      </c>
      <c r="E9" s="414">
        <f t="shared" si="0"/>
        <v>0</v>
      </c>
      <c r="F9" s="415">
        <f t="shared" si="1"/>
        <v>126.06764492992038</v>
      </c>
      <c r="G9" s="383"/>
    </row>
    <row r="10" spans="1:7" s="398" customFormat="1" ht="18.75" customHeight="1">
      <c r="A10" s="477" t="s">
        <v>904</v>
      </c>
      <c r="B10" s="377">
        <v>451.8734</v>
      </c>
      <c r="C10" s="377">
        <v>423.696</v>
      </c>
      <c r="D10" s="377">
        <v>593.2911</v>
      </c>
      <c r="E10" s="414">
        <f t="shared" si="0"/>
        <v>140.0275433329557</v>
      </c>
      <c r="F10" s="415">
        <f t="shared" si="1"/>
        <v>131.29586738232436</v>
      </c>
      <c r="G10" s="383"/>
    </row>
    <row r="11" spans="1:7" s="398" customFormat="1" ht="18.75" customHeight="1">
      <c r="A11" s="477" t="s">
        <v>905</v>
      </c>
      <c r="B11" s="377">
        <v>0.2769</v>
      </c>
      <c r="C11" s="377">
        <v>0.2769</v>
      </c>
      <c r="D11" s="377">
        <v>0.2118</v>
      </c>
      <c r="E11" s="414">
        <f t="shared" si="0"/>
        <v>76.48970747562296</v>
      </c>
      <c r="F11" s="415">
        <f t="shared" si="1"/>
        <v>76.48970747562296</v>
      </c>
      <c r="G11" s="383"/>
    </row>
    <row r="12" spans="1:7" s="398" customFormat="1" ht="18.75" customHeight="1">
      <c r="A12" s="476" t="s">
        <v>906</v>
      </c>
      <c r="B12" s="377">
        <v>12.0643</v>
      </c>
      <c r="C12" s="377">
        <v>10.5193</v>
      </c>
      <c r="D12" s="377">
        <v>9.2764</v>
      </c>
      <c r="E12" s="414">
        <f t="shared" si="0"/>
        <v>88.18457501925035</v>
      </c>
      <c r="F12" s="415">
        <f t="shared" si="1"/>
        <v>76.89132398895917</v>
      </c>
      <c r="G12" s="383"/>
    </row>
    <row r="13" spans="1:7" s="398" customFormat="1" ht="18.75" customHeight="1">
      <c r="A13" s="476" t="s">
        <v>907</v>
      </c>
      <c r="B13" s="377">
        <v>31.395</v>
      </c>
      <c r="C13" s="377">
        <v>24.3203</v>
      </c>
      <c r="D13" s="377">
        <v>33.8886</v>
      </c>
      <c r="E13" s="414">
        <f t="shared" si="0"/>
        <v>139.34285350098477</v>
      </c>
      <c r="F13" s="415">
        <f t="shared" si="1"/>
        <v>107.94266602962254</v>
      </c>
      <c r="G13" s="383"/>
    </row>
    <row r="14" spans="1:7" s="398" customFormat="1" ht="18.75" customHeight="1">
      <c r="A14" s="422" t="s">
        <v>908</v>
      </c>
      <c r="B14" s="377">
        <v>1.4442</v>
      </c>
      <c r="C14" s="377">
        <v>1.2</v>
      </c>
      <c r="D14" s="377">
        <v>1.1436</v>
      </c>
      <c r="E14" s="414">
        <f t="shared" si="0"/>
        <v>95.3</v>
      </c>
      <c r="F14" s="415">
        <f t="shared" si="1"/>
        <v>79.18570835064396</v>
      </c>
      <c r="G14" s="383"/>
    </row>
    <row r="15" spans="1:7" s="398" customFormat="1" ht="18.75" customHeight="1">
      <c r="A15" s="422" t="s">
        <v>909</v>
      </c>
      <c r="B15" s="377">
        <v>37.7151</v>
      </c>
      <c r="C15" s="377">
        <v>7.5682</v>
      </c>
      <c r="D15" s="377">
        <v>5.0106</v>
      </c>
      <c r="E15" s="414">
        <f t="shared" si="0"/>
        <v>66.20596707275178</v>
      </c>
      <c r="F15" s="415">
        <f t="shared" si="1"/>
        <v>13.28539497442669</v>
      </c>
      <c r="G15" s="383"/>
    </row>
    <row r="16" spans="1:7" s="398" customFormat="1" ht="18.75" customHeight="1">
      <c r="A16" s="422" t="s">
        <v>910</v>
      </c>
      <c r="B16" s="377">
        <v>4.7898</v>
      </c>
      <c r="C16" s="377">
        <v>4.6617</v>
      </c>
      <c r="D16" s="377">
        <v>5.5119</v>
      </c>
      <c r="E16" s="414">
        <f t="shared" si="0"/>
        <v>118.23798185211405</v>
      </c>
      <c r="F16" s="415">
        <f t="shared" si="1"/>
        <v>115.07578604534636</v>
      </c>
      <c r="G16" s="383"/>
    </row>
    <row r="17" spans="1:7" s="398" customFormat="1" ht="18.75" customHeight="1">
      <c r="A17" s="422" t="s">
        <v>911</v>
      </c>
      <c r="B17" s="377">
        <v>2.8414</v>
      </c>
      <c r="C17" s="377">
        <v>1.985</v>
      </c>
      <c r="D17" s="377">
        <v>2.265</v>
      </c>
      <c r="E17" s="414">
        <f t="shared" si="0"/>
        <v>114.1057934508816</v>
      </c>
      <c r="F17" s="415">
        <f t="shared" si="1"/>
        <v>79.71422538185402</v>
      </c>
      <c r="G17" s="383"/>
    </row>
    <row r="18" spans="1:7" s="398" customFormat="1" ht="18.75" customHeight="1">
      <c r="A18" s="422" t="s">
        <v>912</v>
      </c>
      <c r="B18" s="377">
        <v>0.1768</v>
      </c>
      <c r="C18" s="377">
        <v>0.0185</v>
      </c>
      <c r="D18" s="377">
        <v>0.3874</v>
      </c>
      <c r="E18" s="414">
        <f t="shared" si="0"/>
        <v>2094.054054054054</v>
      </c>
      <c r="F18" s="415">
        <f t="shared" si="1"/>
        <v>219.1176470588235</v>
      </c>
      <c r="G18" s="383"/>
    </row>
    <row r="19" spans="1:7" s="398" customFormat="1" ht="18.75" customHeight="1">
      <c r="A19" s="422" t="s">
        <v>913</v>
      </c>
      <c r="B19" s="377">
        <v>0</v>
      </c>
      <c r="C19" s="377">
        <v>0.6015</v>
      </c>
      <c r="D19" s="377">
        <v>2.1346</v>
      </c>
      <c r="E19" s="414">
        <f t="shared" si="0"/>
        <v>354.8794679966749</v>
      </c>
      <c r="F19" s="415"/>
      <c r="G19" s="383"/>
    </row>
    <row r="20" spans="1:7" s="400" customFormat="1" ht="20.25" customHeight="1">
      <c r="A20" s="478" t="s">
        <v>914</v>
      </c>
      <c r="B20" s="377">
        <v>276.239</v>
      </c>
      <c r="C20" s="377"/>
      <c r="D20" s="377">
        <v>380</v>
      </c>
      <c r="E20" s="414">
        <f t="shared" si="0"/>
        <v>0</v>
      </c>
      <c r="F20" s="378">
        <f aca="true" t="shared" si="2" ref="F20:F26">IF(B20&lt;&gt;0,D20/B20*100,0)</f>
        <v>137.5620386694131</v>
      </c>
      <c r="G20" s="379"/>
    </row>
    <row r="21" spans="1:7" s="446" customFormat="1" ht="18.75" customHeight="1">
      <c r="A21" s="478" t="s">
        <v>84</v>
      </c>
      <c r="B21" s="377">
        <f>SUM(B22:B24)</f>
        <v>115.8601</v>
      </c>
      <c r="C21" s="377">
        <f>SUM(C22:C24)</f>
        <v>0</v>
      </c>
      <c r="D21" s="377">
        <f>SUM(D22:D24)</f>
        <v>133.67159999999998</v>
      </c>
      <c r="E21" s="378"/>
      <c r="F21" s="378">
        <f t="shared" si="2"/>
        <v>115.37328208762116</v>
      </c>
      <c r="G21" s="379"/>
    </row>
    <row r="22" spans="1:7" s="446" customFormat="1" ht="18.75" customHeight="1">
      <c r="A22" s="477" t="s">
        <v>915</v>
      </c>
      <c r="B22" s="377">
        <v>86.5264</v>
      </c>
      <c r="C22" s="377"/>
      <c r="D22" s="377">
        <v>108.6638</v>
      </c>
      <c r="E22" s="378"/>
      <c r="F22" s="378">
        <f t="shared" si="2"/>
        <v>125.58456147487935</v>
      </c>
      <c r="G22" s="460"/>
    </row>
    <row r="23" spans="1:7" s="446" customFormat="1" ht="18.75" customHeight="1">
      <c r="A23" s="477" t="s">
        <v>916</v>
      </c>
      <c r="B23" s="377">
        <v>12.3803</v>
      </c>
      <c r="C23" s="377"/>
      <c r="D23" s="377">
        <v>13.0852</v>
      </c>
      <c r="E23" s="378"/>
      <c r="F23" s="378">
        <f t="shared" si="2"/>
        <v>105.69372309233218</v>
      </c>
      <c r="G23" s="460"/>
    </row>
    <row r="24" spans="1:7" s="446" customFormat="1" ht="18.75" customHeight="1">
      <c r="A24" s="477" t="s">
        <v>917</v>
      </c>
      <c r="B24" s="377">
        <v>16.9534</v>
      </c>
      <c r="C24" s="377"/>
      <c r="D24" s="377">
        <v>11.9226</v>
      </c>
      <c r="E24" s="378"/>
      <c r="F24" s="378">
        <f t="shared" si="2"/>
        <v>70.3257163754763</v>
      </c>
      <c r="G24" s="460"/>
    </row>
    <row r="25" spans="1:7" s="446" customFormat="1" ht="18.75" customHeight="1">
      <c r="A25" s="477"/>
      <c r="B25" s="377"/>
      <c r="C25" s="377"/>
      <c r="D25" s="377"/>
      <c r="E25" s="378"/>
      <c r="F25" s="378">
        <f t="shared" si="2"/>
        <v>0</v>
      </c>
      <c r="G25" s="460"/>
    </row>
    <row r="26" spans="1:7" s="398" customFormat="1" ht="18.75" customHeight="1">
      <c r="A26" s="477"/>
      <c r="B26" s="377"/>
      <c r="C26" s="377"/>
      <c r="D26" s="377"/>
      <c r="E26" s="378"/>
      <c r="F26" s="378">
        <f t="shared" si="2"/>
        <v>0</v>
      </c>
      <c r="G26" s="460"/>
    </row>
    <row r="27" spans="1:7" s="398" customFormat="1" ht="18.75" customHeight="1">
      <c r="A27" s="477"/>
      <c r="B27" s="377"/>
      <c r="C27" s="377"/>
      <c r="D27" s="377"/>
      <c r="E27" s="378"/>
      <c r="F27" s="378"/>
      <c r="G27" s="460"/>
    </row>
    <row r="28" spans="1:7" s="398" customFormat="1" ht="18.75" customHeight="1">
      <c r="A28" s="477"/>
      <c r="B28" s="377"/>
      <c r="C28" s="377"/>
      <c r="D28" s="377"/>
      <c r="E28" s="378"/>
      <c r="F28" s="378"/>
      <c r="G28" s="460"/>
    </row>
    <row r="29" spans="1:7" s="398" customFormat="1" ht="18.75" customHeight="1">
      <c r="A29" s="477"/>
      <c r="B29" s="377"/>
      <c r="C29" s="377"/>
      <c r="D29" s="377"/>
      <c r="E29" s="378"/>
      <c r="F29" s="378"/>
      <c r="G29" s="460"/>
    </row>
    <row r="30" spans="1:7" s="398" customFormat="1" ht="18.75" customHeight="1">
      <c r="A30" s="477"/>
      <c r="B30" s="377"/>
      <c r="C30" s="377"/>
      <c r="D30" s="377"/>
      <c r="E30" s="378"/>
      <c r="F30" s="378"/>
      <c r="G30" s="460"/>
    </row>
    <row r="31" spans="1:7" s="398" customFormat="1" ht="18.75" customHeight="1">
      <c r="A31" s="477"/>
      <c r="B31" s="377"/>
      <c r="C31" s="377"/>
      <c r="D31" s="377"/>
      <c r="E31" s="378"/>
      <c r="F31" s="378"/>
      <c r="G31" s="460"/>
    </row>
    <row r="32" spans="1:7" s="398" customFormat="1" ht="18.75" customHeight="1">
      <c r="A32" s="477"/>
      <c r="B32" s="377"/>
      <c r="C32" s="377"/>
      <c r="D32" s="377"/>
      <c r="E32" s="378"/>
      <c r="F32" s="378"/>
      <c r="G32" s="460"/>
    </row>
    <row r="33" spans="1:7" s="398" customFormat="1" ht="18.75" customHeight="1">
      <c r="A33" s="477"/>
      <c r="B33" s="377"/>
      <c r="C33" s="377"/>
      <c r="D33" s="377"/>
      <c r="E33" s="378"/>
      <c r="F33" s="378"/>
      <c r="G33" s="460"/>
    </row>
    <row r="34" spans="1:7" s="398" customFormat="1" ht="18.75" customHeight="1">
      <c r="A34" s="477"/>
      <c r="B34" s="377"/>
      <c r="C34" s="377"/>
      <c r="D34" s="377"/>
      <c r="E34" s="378"/>
      <c r="F34" s="378"/>
      <c r="G34" s="460"/>
    </row>
    <row r="35" spans="1:7" s="398" customFormat="1" ht="18.75" customHeight="1">
      <c r="A35" s="477"/>
      <c r="B35" s="377"/>
      <c r="C35" s="377"/>
      <c r="D35" s="377"/>
      <c r="E35" s="378"/>
      <c r="F35" s="378"/>
      <c r="G35" s="460"/>
    </row>
    <row r="36" spans="1:7" s="398" customFormat="1" ht="18.75" customHeight="1">
      <c r="A36" s="477"/>
      <c r="B36" s="377"/>
      <c r="C36" s="377"/>
      <c r="D36" s="377"/>
      <c r="E36" s="378"/>
      <c r="F36" s="378">
        <f aca="true" t="shared" si="3" ref="F36:F38">IF(B36&lt;&gt;0,D36/B36*100,0)</f>
        <v>0</v>
      </c>
      <c r="G36" s="460"/>
    </row>
    <row r="37" spans="1:7" s="398" customFormat="1" ht="18.75" customHeight="1">
      <c r="A37" s="477"/>
      <c r="B37" s="377"/>
      <c r="C37" s="377"/>
      <c r="D37" s="377"/>
      <c r="E37" s="378"/>
      <c r="F37" s="378">
        <f t="shared" si="3"/>
        <v>0</v>
      </c>
      <c r="G37" s="460"/>
    </row>
    <row r="38" spans="1:7" s="398" customFormat="1" ht="22.5" customHeight="1">
      <c r="A38" s="479" t="s">
        <v>918</v>
      </c>
      <c r="B38" s="390">
        <f>SUM(B5,B20,B21)</f>
        <v>950.4146</v>
      </c>
      <c r="C38" s="431"/>
      <c r="D38" s="390">
        <f>D5+D20+D21</f>
        <v>1178.9263999999996</v>
      </c>
      <c r="E38" s="390"/>
      <c r="F38" s="391">
        <f t="shared" si="3"/>
        <v>124.04338064671983</v>
      </c>
      <c r="G38" s="480"/>
    </row>
    <row r="39" spans="1:7" s="469" customFormat="1" ht="21" customHeight="1">
      <c r="A39" s="481"/>
      <c r="B39" s="398"/>
      <c r="C39" s="398"/>
      <c r="D39" s="398"/>
      <c r="E39" s="482"/>
      <c r="F39" s="482"/>
      <c r="G39" s="481"/>
    </row>
    <row r="40" spans="1:7" s="469" customFormat="1" ht="21" customHeight="1">
      <c r="A40" s="481"/>
      <c r="B40" s="481"/>
      <c r="C40" s="481"/>
      <c r="D40" s="481"/>
      <c r="E40" s="482"/>
      <c r="F40" s="482"/>
      <c r="G40" s="481"/>
    </row>
    <row r="41" spans="1:6" s="469" customFormat="1" ht="21" customHeight="1">
      <c r="A41" s="481"/>
      <c r="B41" s="481"/>
      <c r="C41" s="481"/>
      <c r="D41" s="481"/>
      <c r="E41" s="483"/>
      <c r="F41" s="483"/>
    </row>
    <row r="42" spans="2:6" s="469" customFormat="1" ht="21" customHeight="1">
      <c r="B42" s="481"/>
      <c r="C42" s="481"/>
      <c r="D42" s="481"/>
      <c r="E42" s="483"/>
      <c r="F42" s="483"/>
    </row>
    <row r="43" spans="5:6" s="469" customFormat="1" ht="21" customHeight="1">
      <c r="E43" s="483"/>
      <c r="F43" s="483"/>
    </row>
    <row r="44" spans="5:6" s="469" customFormat="1" ht="21" customHeight="1">
      <c r="E44" s="483"/>
      <c r="F44" s="483"/>
    </row>
    <row r="45" spans="5:6" s="469" customFormat="1" ht="21" customHeight="1">
      <c r="E45" s="483"/>
      <c r="F45" s="483"/>
    </row>
    <row r="46" spans="5:6" s="469" customFormat="1" ht="21" customHeight="1">
      <c r="E46" s="483"/>
      <c r="F46" s="483"/>
    </row>
    <row r="47" spans="5:6" s="469" customFormat="1" ht="21" customHeight="1">
      <c r="E47" s="483"/>
      <c r="F47" s="483"/>
    </row>
    <row r="48" spans="5:6" s="469" customFormat="1" ht="21" customHeight="1">
      <c r="E48" s="483"/>
      <c r="F48" s="483"/>
    </row>
    <row r="49" spans="5:6" s="469" customFormat="1" ht="21" customHeight="1">
      <c r="E49" s="483"/>
      <c r="F49" s="483"/>
    </row>
    <row r="50" spans="5:6" s="469" customFormat="1" ht="21" customHeight="1">
      <c r="E50" s="483"/>
      <c r="F50" s="483"/>
    </row>
    <row r="51" spans="5:6" s="469" customFormat="1" ht="21" customHeight="1">
      <c r="E51" s="483"/>
      <c r="F51" s="483"/>
    </row>
    <row r="52" spans="5:6" s="469" customFormat="1" ht="21" customHeight="1">
      <c r="E52" s="483"/>
      <c r="F52" s="483"/>
    </row>
    <row r="53" spans="5:6" s="469" customFormat="1" ht="21" customHeight="1">
      <c r="E53" s="483"/>
      <c r="F53" s="483"/>
    </row>
    <row r="54" spans="5:6" s="469" customFormat="1" ht="21" customHeight="1">
      <c r="E54" s="483"/>
      <c r="F54" s="483"/>
    </row>
    <row r="55" spans="5:6" s="469" customFormat="1" ht="21" customHeight="1">
      <c r="E55" s="483"/>
      <c r="F55" s="483"/>
    </row>
    <row r="56" spans="5:6" s="469" customFormat="1" ht="21" customHeight="1">
      <c r="E56" s="483"/>
      <c r="F56" s="483"/>
    </row>
    <row r="57" spans="5:6" s="469" customFormat="1" ht="21" customHeight="1">
      <c r="E57" s="483"/>
      <c r="F57" s="483"/>
    </row>
    <row r="58" spans="5:6" s="469" customFormat="1" ht="21" customHeight="1">
      <c r="E58" s="483"/>
      <c r="F58" s="483"/>
    </row>
    <row r="59" spans="5:6" s="469" customFormat="1" ht="21" customHeight="1">
      <c r="E59" s="483"/>
      <c r="F59" s="483"/>
    </row>
    <row r="60" spans="5:6" s="469" customFormat="1" ht="21" customHeight="1">
      <c r="E60" s="483"/>
      <c r="F60" s="483"/>
    </row>
    <row r="61" spans="5:6" s="469" customFormat="1" ht="21" customHeight="1">
      <c r="E61" s="483"/>
      <c r="F61" s="483"/>
    </row>
    <row r="62" spans="5:6" s="469" customFormat="1" ht="21" customHeight="1">
      <c r="E62" s="483"/>
      <c r="F62" s="483"/>
    </row>
    <row r="63" spans="5:6" s="469" customFormat="1" ht="21" customHeight="1">
      <c r="E63" s="483"/>
      <c r="F63" s="483"/>
    </row>
    <row r="64" spans="5:6" s="469" customFormat="1" ht="21" customHeight="1">
      <c r="E64" s="483"/>
      <c r="F64" s="483"/>
    </row>
    <row r="65" spans="5:6" s="469" customFormat="1" ht="21" customHeight="1">
      <c r="E65" s="483"/>
      <c r="F65" s="483"/>
    </row>
    <row r="66" spans="5:6" s="469" customFormat="1" ht="21" customHeight="1">
      <c r="E66" s="483"/>
      <c r="F66" s="483"/>
    </row>
    <row r="67" spans="5:6" s="469" customFormat="1" ht="21" customHeight="1">
      <c r="E67" s="483"/>
      <c r="F67" s="483"/>
    </row>
    <row r="68" spans="5:6" s="469" customFormat="1" ht="21" customHeight="1">
      <c r="E68" s="483"/>
      <c r="F68" s="483"/>
    </row>
    <row r="69" spans="5:6" s="469" customFormat="1" ht="21" customHeight="1">
      <c r="E69" s="483"/>
      <c r="F69" s="483"/>
    </row>
    <row r="70" spans="5:6" s="469" customFormat="1" ht="21" customHeight="1">
      <c r="E70" s="483"/>
      <c r="F70" s="483"/>
    </row>
    <row r="71" spans="5:6" s="469" customFormat="1" ht="21" customHeight="1">
      <c r="E71" s="483"/>
      <c r="F71" s="483"/>
    </row>
    <row r="72" spans="5:6" s="469" customFormat="1" ht="21" customHeight="1">
      <c r="E72" s="483"/>
      <c r="F72" s="483"/>
    </row>
    <row r="73" spans="5:6" s="469" customFormat="1" ht="21" customHeight="1">
      <c r="E73" s="483"/>
      <c r="F73" s="483"/>
    </row>
    <row r="74" spans="5:6" s="469" customFormat="1" ht="21" customHeight="1">
      <c r="E74" s="483"/>
      <c r="F74" s="483"/>
    </row>
    <row r="75" spans="5:6" s="469" customFormat="1" ht="21" customHeight="1">
      <c r="E75" s="483"/>
      <c r="F75" s="483"/>
    </row>
    <row r="76" spans="5:6" s="469" customFormat="1" ht="21" customHeight="1">
      <c r="E76" s="483"/>
      <c r="F76" s="483"/>
    </row>
    <row r="77" spans="5:6" s="469" customFormat="1" ht="21" customHeight="1">
      <c r="E77" s="483"/>
      <c r="F77" s="483"/>
    </row>
    <row r="78" spans="5:6" s="469" customFormat="1" ht="21" customHeight="1">
      <c r="E78" s="483"/>
      <c r="F78" s="483"/>
    </row>
    <row r="79" spans="5:6" s="469" customFormat="1" ht="21" customHeight="1">
      <c r="E79" s="483"/>
      <c r="F79" s="483"/>
    </row>
    <row r="80" spans="5:6" s="469" customFormat="1" ht="21" customHeight="1">
      <c r="E80" s="483"/>
      <c r="F80" s="483"/>
    </row>
    <row r="81" spans="5:6" s="469" customFormat="1" ht="14.25">
      <c r="E81" s="483"/>
      <c r="F81" s="483"/>
    </row>
    <row r="82" spans="5:6" s="469" customFormat="1" ht="14.25">
      <c r="E82" s="483"/>
      <c r="F82" s="483"/>
    </row>
    <row r="83" spans="5:6" s="469" customFormat="1" ht="14.25">
      <c r="E83" s="483"/>
      <c r="F83" s="483"/>
    </row>
    <row r="84" spans="5:6" s="469" customFormat="1" ht="14.25">
      <c r="E84" s="483"/>
      <c r="F84" s="483"/>
    </row>
    <row r="85" spans="5:6" s="469" customFormat="1" ht="14.25">
      <c r="E85" s="483"/>
      <c r="F85" s="483"/>
    </row>
    <row r="86" spans="5:6" s="469" customFormat="1" ht="14.25">
      <c r="E86" s="483"/>
      <c r="F86" s="483"/>
    </row>
    <row r="87" spans="5:6" s="469" customFormat="1" ht="14.25">
      <c r="E87" s="483"/>
      <c r="F87" s="483"/>
    </row>
    <row r="88" spans="5:6" s="469" customFormat="1" ht="14.25">
      <c r="E88" s="483"/>
      <c r="F88" s="483"/>
    </row>
    <row r="89" spans="5:6" s="469" customFormat="1" ht="14.25">
      <c r="E89" s="483"/>
      <c r="F89" s="483"/>
    </row>
    <row r="90" spans="5:6" s="469" customFormat="1" ht="14.25">
      <c r="E90" s="483"/>
      <c r="F90" s="483"/>
    </row>
    <row r="91" spans="5:6" s="469" customFormat="1" ht="14.25">
      <c r="E91" s="483"/>
      <c r="F91" s="483"/>
    </row>
    <row r="92" spans="5:6" s="469" customFormat="1" ht="14.25">
      <c r="E92" s="483"/>
      <c r="F92" s="483"/>
    </row>
    <row r="93" spans="5:6" s="469" customFormat="1" ht="14.25">
      <c r="E93" s="483"/>
      <c r="F93" s="483"/>
    </row>
    <row r="94" spans="5:6" s="469" customFormat="1" ht="14.25">
      <c r="E94" s="483"/>
      <c r="F94" s="483"/>
    </row>
    <row r="95" spans="5:6" s="469" customFormat="1" ht="14.25">
      <c r="E95" s="483"/>
      <c r="F95" s="483"/>
    </row>
    <row r="96" spans="5:6" s="469" customFormat="1" ht="14.25">
      <c r="E96" s="483"/>
      <c r="F96" s="483"/>
    </row>
    <row r="97" spans="5:6" s="469" customFormat="1" ht="14.25">
      <c r="E97" s="483"/>
      <c r="F97" s="483"/>
    </row>
    <row r="98" spans="5:6" s="469" customFormat="1" ht="14.25">
      <c r="E98" s="483"/>
      <c r="F98" s="483"/>
    </row>
    <row r="99" spans="5:6" s="469" customFormat="1" ht="14.25">
      <c r="E99" s="483"/>
      <c r="F99" s="483"/>
    </row>
    <row r="100" spans="5:6" s="469" customFormat="1" ht="14.25">
      <c r="E100" s="483"/>
      <c r="F100" s="483"/>
    </row>
    <row r="101" spans="5:6" s="469" customFormat="1" ht="14.25">
      <c r="E101" s="483"/>
      <c r="F101" s="483"/>
    </row>
    <row r="102" spans="5:6" s="469" customFormat="1" ht="14.25">
      <c r="E102" s="483"/>
      <c r="F102" s="483"/>
    </row>
    <row r="103" spans="5:6" s="469" customFormat="1" ht="14.25">
      <c r="E103" s="483"/>
      <c r="F103" s="483"/>
    </row>
    <row r="104" spans="5:6" s="469" customFormat="1" ht="14.25">
      <c r="E104" s="483"/>
      <c r="F104" s="483"/>
    </row>
    <row r="105" spans="5:6" s="469" customFormat="1" ht="14.25">
      <c r="E105" s="483"/>
      <c r="F105" s="483"/>
    </row>
    <row r="106" spans="5:6" s="469" customFormat="1" ht="14.25">
      <c r="E106" s="483"/>
      <c r="F106" s="483"/>
    </row>
    <row r="107" spans="5:6" s="469" customFormat="1" ht="14.25">
      <c r="E107" s="483"/>
      <c r="F107" s="483"/>
    </row>
    <row r="108" spans="5:6" s="469" customFormat="1" ht="14.25">
      <c r="E108" s="483"/>
      <c r="F108" s="483"/>
    </row>
    <row r="109" spans="5:6" s="469" customFormat="1" ht="14.25">
      <c r="E109" s="483"/>
      <c r="F109" s="483"/>
    </row>
    <row r="110" spans="5:6" s="469" customFormat="1" ht="14.25">
      <c r="E110" s="483"/>
      <c r="F110" s="483"/>
    </row>
    <row r="111" spans="5:6" s="469" customFormat="1" ht="14.25">
      <c r="E111" s="483"/>
      <c r="F111" s="483"/>
    </row>
    <row r="112" spans="5:6" s="469" customFormat="1" ht="14.25">
      <c r="E112" s="483"/>
      <c r="F112" s="483"/>
    </row>
    <row r="113" spans="5:6" s="469" customFormat="1" ht="14.25">
      <c r="E113" s="483"/>
      <c r="F113" s="483"/>
    </row>
    <row r="114" spans="5:6" s="469" customFormat="1" ht="14.25">
      <c r="E114" s="483"/>
      <c r="F114" s="483"/>
    </row>
    <row r="115" spans="5:6" s="469" customFormat="1" ht="14.25">
      <c r="E115" s="483"/>
      <c r="F115" s="483"/>
    </row>
    <row r="116" spans="5:6" s="469" customFormat="1" ht="14.25">
      <c r="E116" s="483"/>
      <c r="F116" s="483"/>
    </row>
    <row r="117" spans="5:6" s="469" customFormat="1" ht="14.25">
      <c r="E117" s="483"/>
      <c r="F117" s="483"/>
    </row>
    <row r="118" spans="5:6" s="469" customFormat="1" ht="14.25">
      <c r="E118" s="483"/>
      <c r="F118" s="483"/>
    </row>
    <row r="119" spans="5:6" s="469" customFormat="1" ht="14.25">
      <c r="E119" s="483"/>
      <c r="F119" s="483"/>
    </row>
    <row r="120" spans="5:6" s="469" customFormat="1" ht="14.25">
      <c r="E120" s="483"/>
      <c r="F120" s="483"/>
    </row>
    <row r="121" spans="1:240" s="470" customFormat="1" ht="14.25">
      <c r="A121" s="469"/>
      <c r="B121" s="469"/>
      <c r="C121" s="469"/>
      <c r="D121" s="469"/>
      <c r="E121" s="483"/>
      <c r="F121" s="483"/>
      <c r="G121" s="469"/>
      <c r="HY121"/>
      <c r="HZ121"/>
      <c r="IA121"/>
      <c r="IB121"/>
      <c r="IC121"/>
      <c r="ID121"/>
      <c r="IE121"/>
      <c r="IF121"/>
    </row>
    <row r="122" spans="1:240" s="470" customFormat="1" ht="14.25">
      <c r="A122" s="469"/>
      <c r="B122" s="469"/>
      <c r="C122" s="469"/>
      <c r="D122" s="469"/>
      <c r="E122" s="483"/>
      <c r="F122" s="483"/>
      <c r="G122" s="469"/>
      <c r="HY122"/>
      <c r="HZ122"/>
      <c r="IA122"/>
      <c r="IB122"/>
      <c r="IC122"/>
      <c r="ID122"/>
      <c r="IE122"/>
      <c r="IF122"/>
    </row>
    <row r="123" spans="1:240" s="470" customFormat="1" ht="14.25">
      <c r="A123" s="469"/>
      <c r="B123" s="469"/>
      <c r="C123" s="469"/>
      <c r="D123" s="469"/>
      <c r="E123" s="483"/>
      <c r="F123" s="483"/>
      <c r="G123" s="469"/>
      <c r="HY123"/>
      <c r="HZ123"/>
      <c r="IA123"/>
      <c r="IB123"/>
      <c r="IC123"/>
      <c r="ID123"/>
      <c r="IE123"/>
      <c r="IF123"/>
    </row>
    <row r="124" spans="1:240" s="470" customFormat="1" ht="14.25">
      <c r="A124" s="469"/>
      <c r="B124" s="469"/>
      <c r="C124" s="469"/>
      <c r="D124" s="469"/>
      <c r="E124" s="471"/>
      <c r="F124" s="471"/>
      <c r="HY124"/>
      <c r="HZ124"/>
      <c r="IA124"/>
      <c r="IB124"/>
      <c r="IC124"/>
      <c r="ID124"/>
      <c r="IE124"/>
      <c r="IF124"/>
    </row>
    <row r="125" spans="2:240" s="470" customFormat="1" ht="14.25">
      <c r="B125" s="469"/>
      <c r="C125" s="469"/>
      <c r="D125" s="469"/>
      <c r="E125" s="471"/>
      <c r="F125" s="471"/>
      <c r="HY125"/>
      <c r="HZ125"/>
      <c r="IA125"/>
      <c r="IB125"/>
      <c r="IC125"/>
      <c r="ID125"/>
      <c r="IE125"/>
      <c r="IF125"/>
    </row>
    <row r="126" spans="5:256" s="470" customFormat="1" ht="14.25">
      <c r="E126" s="471"/>
      <c r="F126" s="471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5:256" s="470" customFormat="1" ht="14.25">
      <c r="E127" s="471"/>
      <c r="F127" s="471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</sheetData>
  <sheetProtection/>
  <mergeCells count="7">
    <mergeCell ref="A1:G1"/>
    <mergeCell ref="F2:G2"/>
    <mergeCell ref="C3:E3"/>
    <mergeCell ref="A3:A4"/>
    <mergeCell ref="B3:B4"/>
    <mergeCell ref="F3:F4"/>
    <mergeCell ref="G3:G4"/>
  </mergeCells>
  <printOptions horizontalCentered="1"/>
  <pageMargins left="0.79" right="0.79" top="0.98" bottom="0.67" header="0.12" footer="0.31"/>
  <pageSetup firstPageNumber="66" useFirstPageNumber="1" horizontalDpi="600" verticalDpi="600" orientation="portrait" paperSize="9" scale="90"/>
  <headerFooter alignWithMargins="0">
    <oddFooter>&amp;C&amp;15—&amp;P—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4"/>
  <sheetViews>
    <sheetView showZeros="0" workbookViewId="0" topLeftCell="A1">
      <selection activeCell="N18" sqref="N18"/>
    </sheetView>
  </sheetViews>
  <sheetFormatPr defaultColWidth="8.75390625" defaultRowHeight="14.25"/>
  <cols>
    <col min="1" max="1" width="34.75390625" style="449" customWidth="1"/>
    <col min="2" max="2" width="8.625" style="450" customWidth="1"/>
    <col min="3" max="7" width="8.625" style="449" customWidth="1"/>
    <col min="8" max="8" width="7.75390625" style="449" customWidth="1"/>
    <col min="9" max="25" width="9.00390625" style="449" bestFit="1" customWidth="1"/>
    <col min="26" max="16384" width="8.75390625" style="449" customWidth="1"/>
  </cols>
  <sheetData>
    <row r="1" spans="1:7" s="442" customFormat="1" ht="36" customHeight="1">
      <c r="A1" s="365" t="s">
        <v>919</v>
      </c>
      <c r="B1" s="365"/>
      <c r="C1" s="365"/>
      <c r="D1" s="365"/>
      <c r="E1" s="365"/>
      <c r="F1" s="365"/>
      <c r="G1" s="365"/>
    </row>
    <row r="2" spans="1:7" s="443" customFormat="1" ht="18" customHeight="1">
      <c r="A2" s="451"/>
      <c r="B2" s="452"/>
      <c r="C2" s="451"/>
      <c r="D2" s="451"/>
      <c r="E2" s="451"/>
      <c r="F2" s="8" t="s">
        <v>48</v>
      </c>
      <c r="G2" s="368"/>
    </row>
    <row r="3" spans="1:7" s="444" customFormat="1" ht="18" customHeight="1">
      <c r="A3" s="9" t="s">
        <v>49</v>
      </c>
      <c r="B3" s="13" t="s">
        <v>50</v>
      </c>
      <c r="C3" s="369" t="s">
        <v>93</v>
      </c>
      <c r="D3" s="369"/>
      <c r="E3" s="369"/>
      <c r="F3" s="369" t="s">
        <v>94</v>
      </c>
      <c r="G3" s="371" t="s">
        <v>130</v>
      </c>
    </row>
    <row r="4" spans="1:7" s="444" customFormat="1" ht="33" customHeight="1">
      <c r="A4" s="12"/>
      <c r="B4" s="13"/>
      <c r="C4" s="372" t="s">
        <v>920</v>
      </c>
      <c r="D4" s="372" t="s">
        <v>55</v>
      </c>
      <c r="E4" s="453" t="s">
        <v>921</v>
      </c>
      <c r="F4" s="369"/>
      <c r="G4" s="375"/>
    </row>
    <row r="5" spans="1:7" s="444" customFormat="1" ht="24" customHeight="1">
      <c r="A5" s="454" t="s">
        <v>922</v>
      </c>
      <c r="B5" s="413">
        <f>SUM(B6:B15)</f>
        <v>755.0047</v>
      </c>
      <c r="C5" s="413">
        <f>SUM(C6:C15)</f>
        <v>1078.4145999999998</v>
      </c>
      <c r="D5" s="413">
        <f>SUM(D6:D15)</f>
        <v>951.4695</v>
      </c>
      <c r="E5" s="414">
        <f aca="true" t="shared" si="0" ref="E5:E15">IF(C5&lt;&gt;0,D5/C5*100,0)</f>
        <v>88.22854401266453</v>
      </c>
      <c r="F5" s="455">
        <f aca="true" t="shared" si="1" ref="F5:F20">IF(B5&lt;&gt;0,D5/B5*100,0)</f>
        <v>126.02166582539157</v>
      </c>
      <c r="G5" s="379"/>
    </row>
    <row r="6" spans="1:10" s="445" customFormat="1" ht="24" customHeight="1">
      <c r="A6" s="456" t="s">
        <v>102</v>
      </c>
      <c r="B6" s="413">
        <v>0.4136</v>
      </c>
      <c r="C6" s="413">
        <v>1.0856</v>
      </c>
      <c r="D6" s="413">
        <v>0.8848</v>
      </c>
      <c r="E6" s="414">
        <f t="shared" si="0"/>
        <v>81.50331613854091</v>
      </c>
      <c r="F6" s="455">
        <f t="shared" si="1"/>
        <v>213.92649903288202</v>
      </c>
      <c r="G6" s="379"/>
      <c r="H6" s="457"/>
      <c r="I6" s="444"/>
      <c r="J6" s="444"/>
    </row>
    <row r="7" spans="1:7" s="399" customFormat="1" ht="24" customHeight="1">
      <c r="A7" s="458" t="s">
        <v>103</v>
      </c>
      <c r="B7" s="413">
        <v>4.4288</v>
      </c>
      <c r="C7" s="413">
        <v>7.2014</v>
      </c>
      <c r="D7" s="413">
        <v>5.4658</v>
      </c>
      <c r="E7" s="414">
        <f t="shared" si="0"/>
        <v>75.89913072458133</v>
      </c>
      <c r="F7" s="455">
        <f t="shared" si="1"/>
        <v>123.41492052023122</v>
      </c>
      <c r="G7" s="379"/>
    </row>
    <row r="8" spans="1:7" s="399" customFormat="1" ht="24" customHeight="1">
      <c r="A8" s="458" t="s">
        <v>105</v>
      </c>
      <c r="B8" s="413">
        <v>0.0565</v>
      </c>
      <c r="C8" s="413">
        <v>0.0979</v>
      </c>
      <c r="D8" s="413">
        <v>0.0979</v>
      </c>
      <c r="E8" s="414">
        <f t="shared" si="0"/>
        <v>100</v>
      </c>
      <c r="F8" s="455">
        <f t="shared" si="1"/>
        <v>173.27433628318585</v>
      </c>
      <c r="G8" s="379"/>
    </row>
    <row r="9" spans="1:7" s="399" customFormat="1" ht="24" customHeight="1">
      <c r="A9" s="458" t="s">
        <v>106</v>
      </c>
      <c r="B9" s="413">
        <v>625.1314</v>
      </c>
      <c r="C9" s="413">
        <v>957.0748</v>
      </c>
      <c r="D9" s="413">
        <v>844.1441</v>
      </c>
      <c r="E9" s="414">
        <f t="shared" si="0"/>
        <v>88.2004311470744</v>
      </c>
      <c r="F9" s="455">
        <f t="shared" si="1"/>
        <v>135.03466631175462</v>
      </c>
      <c r="G9" s="379"/>
    </row>
    <row r="10" spans="1:10" s="399" customFormat="1" ht="24" customHeight="1">
      <c r="A10" s="458" t="s">
        <v>107</v>
      </c>
      <c r="B10" s="413">
        <v>2.3634</v>
      </c>
      <c r="C10" s="413">
        <v>0.4826</v>
      </c>
      <c r="D10" s="413">
        <v>0.2549</v>
      </c>
      <c r="E10" s="414">
        <f t="shared" si="0"/>
        <v>52.818068794032335</v>
      </c>
      <c r="F10" s="455">
        <f t="shared" si="1"/>
        <v>10.785309300160787</v>
      </c>
      <c r="G10" s="379"/>
      <c r="I10" s="446"/>
      <c r="J10" s="446"/>
    </row>
    <row r="11" spans="1:10" s="399" customFormat="1" ht="24" customHeight="1">
      <c r="A11" s="458" t="s">
        <v>108</v>
      </c>
      <c r="B11" s="413">
        <v>68.1615</v>
      </c>
      <c r="C11" s="413">
        <v>18.2869</v>
      </c>
      <c r="D11" s="413">
        <v>17.9339</v>
      </c>
      <c r="E11" s="414">
        <f t="shared" si="0"/>
        <v>98.06965642071648</v>
      </c>
      <c r="F11" s="455">
        <f t="shared" si="1"/>
        <v>26.310893979739298</v>
      </c>
      <c r="G11" s="379"/>
      <c r="I11" s="446"/>
      <c r="J11" s="446"/>
    </row>
    <row r="12" spans="1:10" s="399" customFormat="1" ht="24" customHeight="1">
      <c r="A12" s="458" t="s">
        <v>109</v>
      </c>
      <c r="B12" s="413">
        <v>1.2669</v>
      </c>
      <c r="C12" s="413">
        <v>1.4623</v>
      </c>
      <c r="D12" s="413">
        <v>1.4623</v>
      </c>
      <c r="E12" s="414">
        <f t="shared" si="0"/>
        <v>100</v>
      </c>
      <c r="F12" s="455">
        <f t="shared" si="1"/>
        <v>115.42347462309574</v>
      </c>
      <c r="G12" s="385"/>
      <c r="I12" s="446"/>
      <c r="J12" s="446"/>
    </row>
    <row r="13" spans="1:10" s="399" customFormat="1" ht="24" customHeight="1">
      <c r="A13" s="458" t="s">
        <v>118</v>
      </c>
      <c r="B13" s="413">
        <v>25.4476</v>
      </c>
      <c r="C13" s="413">
        <v>53.4452</v>
      </c>
      <c r="D13" s="413">
        <v>41.9479</v>
      </c>
      <c r="E13" s="414">
        <f t="shared" si="0"/>
        <v>78.48768458159012</v>
      </c>
      <c r="F13" s="455">
        <f t="shared" si="1"/>
        <v>164.84029928166112</v>
      </c>
      <c r="G13" s="459"/>
      <c r="I13" s="446"/>
      <c r="J13" s="446"/>
    </row>
    <row r="14" spans="1:10" s="399" customFormat="1" ht="24" customHeight="1">
      <c r="A14" s="458" t="s">
        <v>119</v>
      </c>
      <c r="B14" s="413">
        <v>27.4296</v>
      </c>
      <c r="C14" s="413">
        <v>38.8581</v>
      </c>
      <c r="D14" s="413">
        <v>38.8581</v>
      </c>
      <c r="E14" s="414">
        <f t="shared" si="0"/>
        <v>100</v>
      </c>
      <c r="F14" s="455">
        <f t="shared" si="1"/>
        <v>141.66484381835681</v>
      </c>
      <c r="G14" s="459"/>
      <c r="I14" s="447"/>
      <c r="J14" s="447"/>
    </row>
    <row r="15" spans="1:10" s="399" customFormat="1" ht="24" customHeight="1">
      <c r="A15" s="458" t="s">
        <v>120</v>
      </c>
      <c r="B15" s="413">
        <v>0.3054</v>
      </c>
      <c r="C15" s="413">
        <v>0.4198</v>
      </c>
      <c r="D15" s="413">
        <v>0.4198</v>
      </c>
      <c r="E15" s="414">
        <f t="shared" si="0"/>
        <v>100</v>
      </c>
      <c r="F15" s="455">
        <f t="shared" si="1"/>
        <v>137.4590700720367</v>
      </c>
      <c r="G15" s="459"/>
      <c r="I15" s="447"/>
      <c r="J15" s="447"/>
    </row>
    <row r="16" spans="1:10" s="446" customFormat="1" ht="24" customHeight="1">
      <c r="A16" s="426" t="s">
        <v>121</v>
      </c>
      <c r="B16" s="413">
        <v>48.239</v>
      </c>
      <c r="C16" s="413"/>
      <c r="D16" s="413"/>
      <c r="E16" s="425"/>
      <c r="F16" s="455">
        <f t="shared" si="1"/>
        <v>0</v>
      </c>
      <c r="G16" s="460"/>
      <c r="I16" s="447"/>
      <c r="J16" s="447"/>
    </row>
    <row r="17" spans="1:10" s="446" customFormat="1" ht="24" customHeight="1">
      <c r="A17" s="426" t="s">
        <v>122</v>
      </c>
      <c r="B17" s="413">
        <f>SUM(B18:B19)</f>
        <v>147.1709</v>
      </c>
      <c r="C17" s="413"/>
      <c r="D17" s="413">
        <f>SUM(D18:D19)</f>
        <v>227.4569</v>
      </c>
      <c r="E17" s="425"/>
      <c r="F17" s="455">
        <f t="shared" si="1"/>
        <v>154.55290414069628</v>
      </c>
      <c r="G17" s="460"/>
      <c r="I17" s="447"/>
      <c r="J17" s="447"/>
    </row>
    <row r="18" spans="1:10" s="446" customFormat="1" ht="24" customHeight="1">
      <c r="A18" s="388" t="s">
        <v>142</v>
      </c>
      <c r="B18" s="413">
        <v>38.5071</v>
      </c>
      <c r="C18" s="461"/>
      <c r="D18" s="413">
        <v>53.2646</v>
      </c>
      <c r="E18" s="425"/>
      <c r="F18" s="455">
        <f t="shared" si="1"/>
        <v>138.324101269636</v>
      </c>
      <c r="G18" s="460"/>
      <c r="I18" s="447"/>
      <c r="J18" s="447"/>
    </row>
    <row r="19" spans="1:10" s="446" customFormat="1" ht="24" customHeight="1">
      <c r="A19" s="388" t="s">
        <v>923</v>
      </c>
      <c r="B19" s="413">
        <v>108.6638</v>
      </c>
      <c r="C19" s="377"/>
      <c r="D19" s="413">
        <v>174.1923</v>
      </c>
      <c r="E19" s="425"/>
      <c r="F19" s="455">
        <f t="shared" si="1"/>
        <v>160.3038914523512</v>
      </c>
      <c r="G19" s="379"/>
      <c r="I19" s="447"/>
      <c r="J19" s="447"/>
    </row>
    <row r="20" spans="1:10" s="446" customFormat="1" ht="24" customHeight="1">
      <c r="A20" s="427"/>
      <c r="B20" s="413"/>
      <c r="C20" s="377"/>
      <c r="D20" s="413"/>
      <c r="E20" s="425"/>
      <c r="F20" s="378">
        <f t="shared" si="1"/>
        <v>0</v>
      </c>
      <c r="G20" s="460"/>
      <c r="I20" s="447"/>
      <c r="J20" s="447"/>
    </row>
    <row r="21" spans="1:10" s="446" customFormat="1" ht="24" customHeight="1">
      <c r="A21" s="427"/>
      <c r="B21" s="413"/>
      <c r="C21" s="377"/>
      <c r="D21" s="413"/>
      <c r="E21" s="425"/>
      <c r="F21" s="378"/>
      <c r="G21" s="460"/>
      <c r="I21" s="447"/>
      <c r="J21" s="447"/>
    </row>
    <row r="22" spans="1:10" s="446" customFormat="1" ht="24" customHeight="1">
      <c r="A22" s="427"/>
      <c r="B22" s="413"/>
      <c r="C22" s="377"/>
      <c r="D22" s="413"/>
      <c r="E22" s="425"/>
      <c r="F22" s="378"/>
      <c r="G22" s="460"/>
      <c r="I22" s="447"/>
      <c r="J22" s="447"/>
    </row>
    <row r="23" spans="1:10" s="446" customFormat="1" ht="24" customHeight="1">
      <c r="A23" s="462"/>
      <c r="B23" s="377"/>
      <c r="C23" s="377"/>
      <c r="D23" s="377"/>
      <c r="E23" s="425"/>
      <c r="F23" s="378">
        <f aca="true" t="shared" si="2" ref="F23:F30">IF(B23&lt;&gt;0,D23/B23*100,0)</f>
        <v>0</v>
      </c>
      <c r="G23" s="460"/>
      <c r="I23" s="447"/>
      <c r="J23" s="447"/>
    </row>
    <row r="24" spans="1:10" s="446" customFormat="1" ht="24" customHeight="1">
      <c r="A24" s="462"/>
      <c r="B24" s="377"/>
      <c r="C24" s="377"/>
      <c r="D24" s="377"/>
      <c r="E24" s="425"/>
      <c r="F24" s="378"/>
      <c r="G24" s="460"/>
      <c r="I24" s="447"/>
      <c r="J24" s="447"/>
    </row>
    <row r="25" spans="1:10" s="446" customFormat="1" ht="24" customHeight="1">
      <c r="A25" s="462"/>
      <c r="B25" s="377"/>
      <c r="C25" s="377"/>
      <c r="D25" s="377"/>
      <c r="E25" s="425"/>
      <c r="F25" s="378"/>
      <c r="G25" s="460"/>
      <c r="I25" s="447"/>
      <c r="J25" s="447"/>
    </row>
    <row r="26" spans="1:10" s="446" customFormat="1" ht="24" customHeight="1">
      <c r="A26" s="462"/>
      <c r="B26" s="377"/>
      <c r="C26" s="377"/>
      <c r="D26" s="377"/>
      <c r="E26" s="425"/>
      <c r="F26" s="378"/>
      <c r="G26" s="460"/>
      <c r="I26" s="447"/>
      <c r="J26" s="447"/>
    </row>
    <row r="27" spans="1:10" s="446" customFormat="1" ht="24" customHeight="1">
      <c r="A27" s="462"/>
      <c r="B27" s="377"/>
      <c r="C27" s="377"/>
      <c r="D27" s="377"/>
      <c r="E27" s="425"/>
      <c r="F27" s="378">
        <f t="shared" si="2"/>
        <v>0</v>
      </c>
      <c r="G27" s="460"/>
      <c r="I27" s="447"/>
      <c r="J27" s="447"/>
    </row>
    <row r="28" spans="1:10" s="446" customFormat="1" ht="24" customHeight="1">
      <c r="A28" s="462"/>
      <c r="B28" s="377"/>
      <c r="C28" s="377"/>
      <c r="D28" s="377"/>
      <c r="E28" s="425"/>
      <c r="F28" s="378">
        <f t="shared" si="2"/>
        <v>0</v>
      </c>
      <c r="G28" s="460"/>
      <c r="I28" s="447"/>
      <c r="J28" s="447"/>
    </row>
    <row r="29" spans="1:10" s="446" customFormat="1" ht="24" customHeight="1">
      <c r="A29" s="463"/>
      <c r="B29" s="377"/>
      <c r="C29" s="377"/>
      <c r="D29" s="377"/>
      <c r="E29" s="425"/>
      <c r="F29" s="378">
        <f t="shared" si="2"/>
        <v>0</v>
      </c>
      <c r="G29" s="460"/>
      <c r="I29" s="447"/>
      <c r="J29" s="447"/>
    </row>
    <row r="30" spans="1:10" s="446" customFormat="1" ht="24" customHeight="1">
      <c r="A30" s="464" t="s">
        <v>924</v>
      </c>
      <c r="B30" s="390">
        <f>B17+B5+B16</f>
        <v>950.4146</v>
      </c>
      <c r="C30" s="390"/>
      <c r="D30" s="390">
        <f>D5+D16+D17</f>
        <v>1178.9264</v>
      </c>
      <c r="E30" s="432"/>
      <c r="F30" s="391">
        <f t="shared" si="2"/>
        <v>124.04338064671987</v>
      </c>
      <c r="G30" s="465"/>
      <c r="I30" s="447"/>
      <c r="J30" s="447"/>
    </row>
    <row r="31" spans="9:10" s="446" customFormat="1" ht="21" customHeight="1">
      <c r="I31" s="448"/>
      <c r="J31" s="448"/>
    </row>
    <row r="32" spans="9:10" s="446" customFormat="1" ht="21" customHeight="1">
      <c r="I32" s="448"/>
      <c r="J32" s="448"/>
    </row>
    <row r="33" spans="9:10" s="446" customFormat="1" ht="21" customHeight="1">
      <c r="I33" s="448"/>
      <c r="J33" s="448"/>
    </row>
    <row r="34" spans="9:10" s="446" customFormat="1" ht="21" customHeight="1">
      <c r="I34" s="448"/>
      <c r="J34" s="448"/>
    </row>
    <row r="35" spans="9:10" s="446" customFormat="1" ht="21" customHeight="1">
      <c r="I35" s="448"/>
      <c r="J35" s="448"/>
    </row>
    <row r="36" spans="9:10" s="446" customFormat="1" ht="21" customHeight="1">
      <c r="I36" s="448"/>
      <c r="J36" s="448"/>
    </row>
    <row r="37" spans="9:10" s="446" customFormat="1" ht="21" customHeight="1">
      <c r="I37" s="448"/>
      <c r="J37" s="448"/>
    </row>
    <row r="38" spans="9:10" s="446" customFormat="1" ht="21" customHeight="1">
      <c r="I38" s="448"/>
      <c r="J38" s="448"/>
    </row>
    <row r="39" spans="9:10" s="447" customFormat="1" ht="21" customHeight="1">
      <c r="I39" s="448"/>
      <c r="J39" s="448"/>
    </row>
    <row r="40" spans="9:10" s="447" customFormat="1" ht="21" customHeight="1">
      <c r="I40" s="448"/>
      <c r="J40" s="448"/>
    </row>
    <row r="41" spans="9:10" s="447" customFormat="1" ht="21" customHeight="1">
      <c r="I41" s="448"/>
      <c r="J41" s="448"/>
    </row>
    <row r="42" spans="9:10" s="447" customFormat="1" ht="21" customHeight="1">
      <c r="I42" s="448"/>
      <c r="J42" s="448"/>
    </row>
    <row r="43" spans="9:10" s="447" customFormat="1" ht="21" customHeight="1">
      <c r="I43" s="448"/>
      <c r="J43" s="448"/>
    </row>
    <row r="44" spans="9:10" s="447" customFormat="1" ht="21" customHeight="1">
      <c r="I44" s="448"/>
      <c r="J44" s="448"/>
    </row>
    <row r="45" spans="9:10" s="447" customFormat="1" ht="21" customHeight="1">
      <c r="I45" s="448"/>
      <c r="J45" s="448"/>
    </row>
    <row r="46" spans="9:10" s="447" customFormat="1" ht="21" customHeight="1">
      <c r="I46" s="448"/>
      <c r="J46" s="448"/>
    </row>
    <row r="47" spans="9:10" s="447" customFormat="1" ht="21" customHeight="1">
      <c r="I47" s="448"/>
      <c r="J47" s="448"/>
    </row>
    <row r="48" spans="9:10" s="447" customFormat="1" ht="21" customHeight="1">
      <c r="I48" s="448"/>
      <c r="J48" s="448"/>
    </row>
    <row r="49" spans="9:10" s="447" customFormat="1" ht="21" customHeight="1">
      <c r="I49" s="448"/>
      <c r="J49" s="448"/>
    </row>
    <row r="50" spans="9:10" s="447" customFormat="1" ht="21" customHeight="1">
      <c r="I50" s="448"/>
      <c r="J50" s="448"/>
    </row>
    <row r="51" spans="9:10" s="447" customFormat="1" ht="21" customHeight="1">
      <c r="I51" s="448"/>
      <c r="J51" s="448"/>
    </row>
    <row r="52" spans="9:10" s="447" customFormat="1" ht="21" customHeight="1">
      <c r="I52" s="448"/>
      <c r="J52" s="448"/>
    </row>
    <row r="53" spans="9:10" s="447" customFormat="1" ht="21" customHeight="1">
      <c r="I53" s="448"/>
      <c r="J53" s="448"/>
    </row>
    <row r="54" spans="9:10" s="447" customFormat="1" ht="21" customHeight="1">
      <c r="I54" s="448"/>
      <c r="J54" s="448"/>
    </row>
    <row r="55" spans="9:10" s="447" customFormat="1" ht="21" customHeight="1">
      <c r="I55" s="448"/>
      <c r="J55" s="448"/>
    </row>
    <row r="56" spans="9:10" s="447" customFormat="1" ht="21" customHeight="1">
      <c r="I56" s="448"/>
      <c r="J56" s="448"/>
    </row>
    <row r="57" spans="9:10" s="447" customFormat="1" ht="21" customHeight="1">
      <c r="I57" s="448"/>
      <c r="J57" s="448"/>
    </row>
    <row r="58" spans="9:10" s="447" customFormat="1" ht="21" customHeight="1">
      <c r="I58" s="448"/>
      <c r="J58" s="448"/>
    </row>
    <row r="59" s="448" customFormat="1" ht="21" customHeight="1"/>
    <row r="60" s="448" customFormat="1" ht="21" customHeight="1"/>
    <row r="61" s="448" customFormat="1" ht="21" customHeight="1"/>
    <row r="62" s="448" customFormat="1" ht="21" customHeight="1"/>
    <row r="63" s="448" customFormat="1" ht="21" customHeight="1"/>
    <row r="64" s="448" customFormat="1" ht="21" customHeight="1"/>
    <row r="65" s="448" customFormat="1" ht="21" customHeight="1"/>
    <row r="66" s="448" customFormat="1" ht="21" customHeight="1"/>
    <row r="67" s="448" customFormat="1" ht="21" customHeight="1"/>
    <row r="68" s="448" customFormat="1" ht="21" customHeight="1"/>
    <row r="69" s="448" customFormat="1" ht="21" customHeight="1"/>
    <row r="70" s="448" customFormat="1" ht="21" customHeight="1"/>
    <row r="71" s="448" customFormat="1" ht="21" customHeight="1"/>
    <row r="72" s="448" customFormat="1" ht="21" customHeight="1"/>
    <row r="73" s="448" customFormat="1" ht="21" customHeight="1"/>
    <row r="74" s="448" customFormat="1" ht="21" customHeight="1"/>
    <row r="75" s="448" customFormat="1" ht="21" customHeight="1"/>
    <row r="76" s="448" customFormat="1" ht="21" customHeight="1"/>
    <row r="77" s="448" customFormat="1" ht="21" customHeight="1"/>
    <row r="78" s="448" customFormat="1" ht="21" customHeight="1"/>
    <row r="79" s="448" customFormat="1" ht="21" customHeight="1"/>
    <row r="80" s="448" customFormat="1" ht="21" customHeight="1"/>
    <row r="81" s="448" customFormat="1" ht="21" customHeight="1"/>
    <row r="82" s="448" customFormat="1" ht="21" customHeight="1"/>
    <row r="83" s="448" customFormat="1" ht="21" customHeight="1"/>
    <row r="84" s="448" customFormat="1" ht="21" customHeight="1"/>
    <row r="85" s="448" customFormat="1" ht="21" customHeight="1"/>
    <row r="86" s="448" customFormat="1" ht="21" customHeight="1"/>
    <row r="87" s="448" customFormat="1" ht="21" customHeight="1"/>
    <row r="88" s="448" customFormat="1" ht="21" customHeight="1"/>
    <row r="89" s="448" customFormat="1" ht="21" customHeight="1"/>
    <row r="90" s="448" customFormat="1" ht="21" customHeight="1"/>
    <row r="91" s="448" customFormat="1" ht="21" customHeight="1"/>
    <row r="92" s="448" customFormat="1" ht="21" customHeight="1"/>
    <row r="93" s="448" customFormat="1" ht="21" customHeight="1"/>
    <row r="94" s="448" customFormat="1" ht="21" customHeight="1"/>
    <row r="95" s="448" customFormat="1" ht="21" customHeight="1"/>
    <row r="96" s="448" customFormat="1" ht="21" customHeight="1"/>
    <row r="97" spans="9:10" s="448" customFormat="1" ht="21" customHeight="1">
      <c r="I97" s="449"/>
      <c r="J97" s="449"/>
    </row>
    <row r="98" spans="9:10" s="448" customFormat="1" ht="21" customHeight="1">
      <c r="I98" s="449"/>
      <c r="J98" s="449"/>
    </row>
    <row r="99" spans="9:10" s="448" customFormat="1" ht="21" customHeight="1">
      <c r="I99" s="449"/>
      <c r="J99" s="449"/>
    </row>
    <row r="100" spans="9:10" s="448" customFormat="1" ht="21" customHeight="1">
      <c r="I100" s="449"/>
      <c r="J100" s="449"/>
    </row>
    <row r="101" spans="9:10" s="448" customFormat="1" ht="21" customHeight="1">
      <c r="I101" s="449"/>
      <c r="J101" s="449"/>
    </row>
    <row r="102" spans="9:10" s="448" customFormat="1" ht="14.25">
      <c r="I102" s="449"/>
      <c r="J102" s="449"/>
    </row>
    <row r="103" spans="9:10" s="448" customFormat="1" ht="14.25">
      <c r="I103" s="449"/>
      <c r="J103" s="449"/>
    </row>
    <row r="104" spans="9:10" s="448" customFormat="1" ht="14.25">
      <c r="I104" s="449"/>
      <c r="J104" s="449"/>
    </row>
    <row r="105" spans="9:10" s="448" customFormat="1" ht="14.25">
      <c r="I105" s="449"/>
      <c r="J105" s="449"/>
    </row>
    <row r="106" spans="9:10" s="448" customFormat="1" ht="14.25">
      <c r="I106" s="449"/>
      <c r="J106" s="449"/>
    </row>
    <row r="107" spans="9:10" s="448" customFormat="1" ht="14.25">
      <c r="I107" s="449"/>
      <c r="J107" s="449"/>
    </row>
    <row r="108" spans="9:10" s="448" customFormat="1" ht="14.25">
      <c r="I108" s="449"/>
      <c r="J108" s="449"/>
    </row>
    <row r="109" spans="9:10" s="448" customFormat="1" ht="14.25">
      <c r="I109" s="449"/>
      <c r="J109" s="449"/>
    </row>
    <row r="110" spans="9:10" s="448" customFormat="1" ht="14.25">
      <c r="I110" s="449"/>
      <c r="J110" s="449"/>
    </row>
    <row r="111" spans="9:10" s="448" customFormat="1" ht="14.25">
      <c r="I111" s="449"/>
      <c r="J111" s="449"/>
    </row>
    <row r="112" spans="9:10" s="448" customFormat="1" ht="14.25">
      <c r="I112" s="449"/>
      <c r="J112" s="449"/>
    </row>
    <row r="113" spans="9:10" s="448" customFormat="1" ht="14.25">
      <c r="I113" s="449"/>
      <c r="J113" s="449"/>
    </row>
    <row r="114" spans="9:10" s="448" customFormat="1" ht="14.25">
      <c r="I114" s="449"/>
      <c r="J114" s="449"/>
    </row>
    <row r="115" spans="9:10" s="448" customFormat="1" ht="14.25">
      <c r="I115" s="449"/>
      <c r="J115" s="449"/>
    </row>
    <row r="116" spans="9:10" s="448" customFormat="1" ht="14.25">
      <c r="I116" s="449"/>
      <c r="J116" s="449"/>
    </row>
    <row r="117" spans="9:10" s="448" customFormat="1" ht="14.25">
      <c r="I117" s="449"/>
      <c r="J117" s="449"/>
    </row>
    <row r="118" spans="9:10" s="448" customFormat="1" ht="14.25">
      <c r="I118" s="449"/>
      <c r="J118" s="449"/>
    </row>
    <row r="119" spans="9:10" s="448" customFormat="1" ht="14.25">
      <c r="I119" s="449"/>
      <c r="J119" s="449"/>
    </row>
    <row r="120" spans="9:10" s="448" customFormat="1" ht="14.25">
      <c r="I120" s="449"/>
      <c r="J120" s="449"/>
    </row>
    <row r="121" spans="9:10" s="448" customFormat="1" ht="14.25">
      <c r="I121" s="449"/>
      <c r="J121" s="449"/>
    </row>
    <row r="122" spans="9:10" s="448" customFormat="1" ht="14.25">
      <c r="I122" s="449"/>
      <c r="J122" s="449"/>
    </row>
    <row r="123" spans="9:10" s="448" customFormat="1" ht="14.25">
      <c r="I123" s="449"/>
      <c r="J123" s="449"/>
    </row>
    <row r="124" spans="9:10" s="448" customFormat="1" ht="14.25">
      <c r="I124" s="449"/>
      <c r="J124" s="449"/>
    </row>
  </sheetData>
  <sheetProtection/>
  <mergeCells count="7">
    <mergeCell ref="A1:G1"/>
    <mergeCell ref="F2:G2"/>
    <mergeCell ref="C3:E3"/>
    <mergeCell ref="A3:A4"/>
    <mergeCell ref="B3:B4"/>
    <mergeCell ref="F3:F4"/>
    <mergeCell ref="G3:G4"/>
  </mergeCells>
  <printOptions horizontalCentered="1"/>
  <pageMargins left="0.79" right="0.79" top="0.98" bottom="0.75" header="0.12" footer="0.35"/>
  <pageSetup firstPageNumber="69" useFirstPageNumber="1" horizontalDpi="600" verticalDpi="600" orientation="portrait" paperSize="9" scale="90"/>
  <headerFooter alignWithMargins="0">
    <oddFooter>&amp;C&amp;15—&amp;P—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89"/>
  <sheetViews>
    <sheetView showZeros="0" workbookViewId="0" topLeftCell="A1">
      <pane xSplit="1" ySplit="4" topLeftCell="B5" activePane="bottomRight" state="frozen"/>
      <selection pane="bottomRight" activeCell="K20" sqref="K20"/>
    </sheetView>
  </sheetViews>
  <sheetFormatPr defaultColWidth="9.00390625" defaultRowHeight="14.25"/>
  <cols>
    <col min="1" max="1" width="40.50390625" style="360" customWidth="1"/>
    <col min="2" max="2" width="8.00390625" style="361" customWidth="1"/>
    <col min="3" max="3" width="8.625" style="402" customWidth="1"/>
    <col min="4" max="4" width="7.375" style="402" customWidth="1"/>
    <col min="5" max="5" width="8.375" style="362" customWidth="1"/>
    <col min="6" max="6" width="8.625" style="362" customWidth="1"/>
    <col min="7" max="7" width="6.625" style="364" customWidth="1"/>
    <col min="8" max="8" width="9.00390625" style="364" customWidth="1"/>
    <col min="9" max="16384" width="9.00390625" style="364" customWidth="1"/>
  </cols>
  <sheetData>
    <row r="1" spans="1:7" s="355" customFormat="1" ht="36" customHeight="1">
      <c r="A1" s="403" t="s">
        <v>925</v>
      </c>
      <c r="B1" s="403"/>
      <c r="C1" s="403"/>
      <c r="D1" s="403"/>
      <c r="E1" s="403"/>
      <c r="F1" s="403"/>
      <c r="G1" s="403"/>
    </row>
    <row r="2" spans="1:7" s="356" customFormat="1" ht="18" customHeight="1">
      <c r="A2" s="404"/>
      <c r="B2" s="405"/>
      <c r="C2" s="406"/>
      <c r="D2" s="406"/>
      <c r="E2" s="407"/>
      <c r="F2" s="8" t="s">
        <v>48</v>
      </c>
      <c r="G2" s="368"/>
    </row>
    <row r="3" spans="1:7" s="357" customFormat="1" ht="18" customHeight="1">
      <c r="A3" s="9" t="s">
        <v>49</v>
      </c>
      <c r="B3" s="40" t="s">
        <v>50</v>
      </c>
      <c r="C3" s="369" t="s">
        <v>51</v>
      </c>
      <c r="D3" s="369"/>
      <c r="E3" s="369"/>
      <c r="F3" s="408" t="s">
        <v>94</v>
      </c>
      <c r="G3" s="409" t="s">
        <v>926</v>
      </c>
    </row>
    <row r="4" spans="1:7" s="357" customFormat="1" ht="27.75" customHeight="1">
      <c r="A4" s="12"/>
      <c r="B4" s="40"/>
      <c r="C4" s="372" t="s">
        <v>927</v>
      </c>
      <c r="D4" s="372" t="s">
        <v>55</v>
      </c>
      <c r="E4" s="373" t="s">
        <v>921</v>
      </c>
      <c r="F4" s="410"/>
      <c r="G4" s="411"/>
    </row>
    <row r="5" spans="1:7" s="357" customFormat="1" ht="18" customHeight="1">
      <c r="A5" s="412" t="s">
        <v>899</v>
      </c>
      <c r="B5" s="413">
        <f>SUM(B6:B16)</f>
        <v>54.039199999999994</v>
      </c>
      <c r="C5" s="413">
        <f>SUM(C6:C16)</f>
        <v>22.1182</v>
      </c>
      <c r="D5" s="413">
        <f>SUM(D6:D16)</f>
        <v>20.512399999999996</v>
      </c>
      <c r="E5" s="414">
        <f aca="true" t="shared" si="0" ref="E5:E16">IF(C5&lt;&gt;0,D5/C5*100,0)</f>
        <v>92.73991554466456</v>
      </c>
      <c r="F5" s="415">
        <f aca="true" t="shared" si="1" ref="F5:F15">IF(B5&lt;&gt;0,D5/B5*100,0)</f>
        <v>37.9583709603399</v>
      </c>
      <c r="G5" s="379"/>
    </row>
    <row r="6" spans="1:7" s="356" customFormat="1" ht="18" customHeight="1">
      <c r="A6" s="416" t="s">
        <v>900</v>
      </c>
      <c r="B6" s="413">
        <v>1.2711</v>
      </c>
      <c r="C6" s="413">
        <v>1.35</v>
      </c>
      <c r="D6" s="413">
        <v>1.3528</v>
      </c>
      <c r="E6" s="414">
        <v>100</v>
      </c>
      <c r="F6" s="415">
        <f t="shared" si="1"/>
        <v>106.42750373692078</v>
      </c>
      <c r="G6" s="385"/>
    </row>
    <row r="7" spans="1:7" s="356" customFormat="1" ht="18" customHeight="1">
      <c r="A7" s="317" t="s">
        <v>901</v>
      </c>
      <c r="B7" s="413">
        <v>0.2629</v>
      </c>
      <c r="C7" s="413">
        <v>0.27</v>
      </c>
      <c r="D7" s="413">
        <v>0.2383</v>
      </c>
      <c r="E7" s="414">
        <f t="shared" si="0"/>
        <v>88.25925925925927</v>
      </c>
      <c r="F7" s="415">
        <f t="shared" si="1"/>
        <v>90.6428299733739</v>
      </c>
      <c r="G7" s="383"/>
    </row>
    <row r="8" spans="1:7" s="356" customFormat="1" ht="18" customHeight="1">
      <c r="A8" s="317" t="s">
        <v>903</v>
      </c>
      <c r="B8" s="413">
        <v>0.4667</v>
      </c>
      <c r="C8" s="413"/>
      <c r="D8" s="413">
        <v>0.4922</v>
      </c>
      <c r="E8" s="414">
        <f t="shared" si="0"/>
        <v>0</v>
      </c>
      <c r="F8" s="415">
        <f t="shared" si="1"/>
        <v>105.46389543604029</v>
      </c>
      <c r="G8" s="383"/>
    </row>
    <row r="9" spans="1:8" s="356" customFormat="1" ht="18" customHeight="1">
      <c r="A9" s="317" t="s">
        <v>904</v>
      </c>
      <c r="B9" s="413">
        <v>0.6049</v>
      </c>
      <c r="C9" s="417">
        <v>0.525</v>
      </c>
      <c r="D9" s="413">
        <v>0.7437</v>
      </c>
      <c r="E9" s="414">
        <f t="shared" si="0"/>
        <v>141.65714285714287</v>
      </c>
      <c r="F9" s="415">
        <f t="shared" si="1"/>
        <v>122.94594147793023</v>
      </c>
      <c r="G9" s="383"/>
      <c r="H9" s="418"/>
    </row>
    <row r="10" spans="1:7" s="356" customFormat="1" ht="18" customHeight="1">
      <c r="A10" s="317" t="s">
        <v>905</v>
      </c>
      <c r="B10" s="413">
        <v>0.2769</v>
      </c>
      <c r="C10" s="413">
        <v>0.28</v>
      </c>
      <c r="D10" s="413">
        <v>0.2118</v>
      </c>
      <c r="E10" s="414">
        <f t="shared" si="0"/>
        <v>75.64285714285714</v>
      </c>
      <c r="F10" s="415">
        <f t="shared" si="1"/>
        <v>76.48970747562296</v>
      </c>
      <c r="G10" s="383"/>
    </row>
    <row r="11" spans="1:7" s="356" customFormat="1" ht="18" customHeight="1">
      <c r="A11" s="388" t="s">
        <v>906</v>
      </c>
      <c r="B11" s="413">
        <v>12.0602</v>
      </c>
      <c r="C11" s="413">
        <v>10.5193</v>
      </c>
      <c r="D11" s="413">
        <v>9.2582</v>
      </c>
      <c r="E11" s="414">
        <f t="shared" si="0"/>
        <v>88.01155970454309</v>
      </c>
      <c r="F11" s="415">
        <f t="shared" si="1"/>
        <v>76.7665544518333</v>
      </c>
      <c r="G11" s="383"/>
    </row>
    <row r="12" spans="1:7" s="356" customFormat="1" ht="18" customHeight="1">
      <c r="A12" s="419" t="s">
        <v>908</v>
      </c>
      <c r="B12" s="413">
        <v>1.4442</v>
      </c>
      <c r="C12" s="413">
        <v>1.2</v>
      </c>
      <c r="D12" s="413">
        <v>1.1436</v>
      </c>
      <c r="E12" s="414">
        <f t="shared" si="0"/>
        <v>95.3</v>
      </c>
      <c r="F12" s="415">
        <f t="shared" si="1"/>
        <v>79.18570835064396</v>
      </c>
      <c r="G12" s="383"/>
    </row>
    <row r="13" spans="1:7" s="356" customFormat="1" ht="18" customHeight="1">
      <c r="A13" s="317" t="s">
        <v>909</v>
      </c>
      <c r="B13" s="413">
        <v>35.9375</v>
      </c>
      <c r="C13" s="413">
        <v>6.2482</v>
      </c>
      <c r="D13" s="413">
        <v>3.5354</v>
      </c>
      <c r="E13" s="414">
        <f t="shared" si="0"/>
        <v>56.58269581639512</v>
      </c>
      <c r="F13" s="415">
        <f t="shared" si="1"/>
        <v>9.837634782608697</v>
      </c>
      <c r="G13" s="383"/>
    </row>
    <row r="14" spans="1:7" s="398" customFormat="1" ht="18" customHeight="1">
      <c r="A14" s="420" t="s">
        <v>911</v>
      </c>
      <c r="B14" s="377">
        <v>1.7007</v>
      </c>
      <c r="C14" s="377">
        <v>1.1242</v>
      </c>
      <c r="D14" s="377">
        <v>1.4015</v>
      </c>
      <c r="E14" s="414">
        <f t="shared" si="0"/>
        <v>124.66642946094998</v>
      </c>
      <c r="F14" s="415">
        <f t="shared" si="1"/>
        <v>82.4072440759687</v>
      </c>
      <c r="G14" s="383"/>
    </row>
    <row r="15" spans="1:7" s="399" customFormat="1" ht="18" customHeight="1">
      <c r="A15" s="388" t="s">
        <v>912</v>
      </c>
      <c r="B15" s="421">
        <v>0.0043</v>
      </c>
      <c r="C15" s="413"/>
      <c r="D15" s="421">
        <v>0.0022</v>
      </c>
      <c r="E15" s="414">
        <f t="shared" si="0"/>
        <v>0</v>
      </c>
      <c r="F15" s="415">
        <f t="shared" si="1"/>
        <v>51.162790697674424</v>
      </c>
      <c r="G15" s="385"/>
    </row>
    <row r="16" spans="1:7" s="400" customFormat="1" ht="20.25" customHeight="1">
      <c r="A16" s="422" t="s">
        <v>913</v>
      </c>
      <c r="B16" s="377">
        <v>0.0098</v>
      </c>
      <c r="C16" s="417">
        <v>0.6015</v>
      </c>
      <c r="D16" s="377">
        <v>2.1327</v>
      </c>
      <c r="E16" s="414">
        <f t="shared" si="0"/>
        <v>354.56359102244386</v>
      </c>
      <c r="F16" s="415"/>
      <c r="G16" s="383"/>
    </row>
    <row r="17" spans="1:7" s="399" customFormat="1" ht="18" customHeight="1">
      <c r="A17" s="423" t="s">
        <v>914</v>
      </c>
      <c r="B17" s="413">
        <v>276.239</v>
      </c>
      <c r="C17" s="413">
        <v>137</v>
      </c>
      <c r="D17" s="413">
        <v>380</v>
      </c>
      <c r="E17" s="414"/>
      <c r="F17" s="415">
        <f aca="true" t="shared" si="2" ref="F17:F22">IF(B17&lt;&gt;0,D17/B17*100,0)</f>
        <v>137.5620386694131</v>
      </c>
      <c r="G17" s="385"/>
    </row>
    <row r="18" spans="1:7" s="399" customFormat="1" ht="18" customHeight="1">
      <c r="A18" s="424" t="s">
        <v>84</v>
      </c>
      <c r="B18" s="413">
        <f>SUM(B19:B22)</f>
        <v>23.7234</v>
      </c>
      <c r="C18" s="413">
        <f>SUM(C19:C22)</f>
        <v>0</v>
      </c>
      <c r="D18" s="413">
        <f>SUM(D19:D22)</f>
        <v>18.0194</v>
      </c>
      <c r="E18" s="425"/>
      <c r="F18" s="415">
        <f t="shared" si="2"/>
        <v>75.95622887107244</v>
      </c>
      <c r="G18" s="383"/>
    </row>
    <row r="19" spans="1:7" s="356" customFormat="1" ht="18" customHeight="1">
      <c r="A19" s="419" t="s">
        <v>915</v>
      </c>
      <c r="B19" s="413">
        <v>9.7932</v>
      </c>
      <c r="C19" s="413"/>
      <c r="D19" s="413">
        <v>4.871</v>
      </c>
      <c r="E19" s="425"/>
      <c r="F19" s="415">
        <f t="shared" si="2"/>
        <v>49.73859412653678</v>
      </c>
      <c r="G19" s="383"/>
    </row>
    <row r="20" spans="1:7" s="356" customFormat="1" ht="18" customHeight="1">
      <c r="A20" s="419" t="s">
        <v>916</v>
      </c>
      <c r="B20" s="413">
        <v>12.3803</v>
      </c>
      <c r="C20" s="413"/>
      <c r="D20" s="413">
        <v>13.0852</v>
      </c>
      <c r="E20" s="425"/>
      <c r="F20" s="415">
        <f t="shared" si="2"/>
        <v>105.69372309233218</v>
      </c>
      <c r="G20" s="383"/>
    </row>
    <row r="21" spans="1:7" s="356" customFormat="1" ht="18" customHeight="1">
      <c r="A21" s="419" t="s">
        <v>928</v>
      </c>
      <c r="B21" s="413">
        <v>0.1434</v>
      </c>
      <c r="C21" s="413"/>
      <c r="D21" s="413"/>
      <c r="E21" s="425"/>
      <c r="F21" s="415">
        <f t="shared" si="2"/>
        <v>0</v>
      </c>
      <c r="G21" s="383"/>
    </row>
    <row r="22" spans="1:7" s="356" customFormat="1" ht="18" customHeight="1">
      <c r="A22" s="388" t="s">
        <v>917</v>
      </c>
      <c r="B22" s="413">
        <v>1.4065</v>
      </c>
      <c r="C22" s="413"/>
      <c r="D22" s="413">
        <v>0.0632</v>
      </c>
      <c r="E22" s="425"/>
      <c r="F22" s="415">
        <f t="shared" si="2"/>
        <v>4.493423391397085</v>
      </c>
      <c r="G22" s="383"/>
    </row>
    <row r="23" spans="1:7" s="356" customFormat="1" ht="18" customHeight="1">
      <c r="A23" s="426"/>
      <c r="B23" s="413"/>
      <c r="C23" s="413"/>
      <c r="D23" s="413"/>
      <c r="E23" s="425"/>
      <c r="F23" s="425"/>
      <c r="G23" s="383"/>
    </row>
    <row r="24" spans="1:7" s="356" customFormat="1" ht="18" customHeight="1">
      <c r="A24" s="426"/>
      <c r="B24" s="413"/>
      <c r="C24" s="413"/>
      <c r="D24" s="413"/>
      <c r="E24" s="425"/>
      <c r="F24" s="425"/>
      <c r="G24" s="383"/>
    </row>
    <row r="25" spans="1:7" s="356" customFormat="1" ht="18" customHeight="1">
      <c r="A25" s="426"/>
      <c r="B25" s="413"/>
      <c r="C25" s="413"/>
      <c r="D25" s="413"/>
      <c r="E25" s="425"/>
      <c r="F25" s="425"/>
      <c r="G25" s="383"/>
    </row>
    <row r="26" spans="1:7" s="356" customFormat="1" ht="18" customHeight="1">
      <c r="A26" s="426"/>
      <c r="B26" s="413"/>
      <c r="C26" s="413"/>
      <c r="D26" s="413"/>
      <c r="E26" s="425"/>
      <c r="F26" s="425"/>
      <c r="G26" s="383"/>
    </row>
    <row r="27" spans="1:7" s="356" customFormat="1" ht="18" customHeight="1">
      <c r="A27" s="426"/>
      <c r="B27" s="413"/>
      <c r="C27" s="413"/>
      <c r="D27" s="413"/>
      <c r="E27" s="425"/>
      <c r="F27" s="425"/>
      <c r="G27" s="383"/>
    </row>
    <row r="28" spans="1:7" s="356" customFormat="1" ht="18" customHeight="1">
      <c r="A28" s="426"/>
      <c r="B28" s="413"/>
      <c r="C28" s="413"/>
      <c r="D28" s="413"/>
      <c r="E28" s="425"/>
      <c r="F28" s="425"/>
      <c r="G28" s="383"/>
    </row>
    <row r="29" spans="1:7" s="356" customFormat="1" ht="18" customHeight="1">
      <c r="A29" s="426"/>
      <c r="B29" s="413"/>
      <c r="C29" s="413"/>
      <c r="D29" s="413"/>
      <c r="E29" s="425"/>
      <c r="F29" s="425"/>
      <c r="G29" s="383"/>
    </row>
    <row r="30" spans="1:7" s="356" customFormat="1" ht="18" customHeight="1">
      <c r="A30" s="426"/>
      <c r="B30" s="413"/>
      <c r="C30" s="413"/>
      <c r="D30" s="413"/>
      <c r="E30" s="425"/>
      <c r="F30" s="425"/>
      <c r="G30" s="383"/>
    </row>
    <row r="31" spans="1:7" s="356" customFormat="1" ht="18" customHeight="1">
      <c r="A31" s="426"/>
      <c r="B31" s="413"/>
      <c r="C31" s="413"/>
      <c r="D31" s="413"/>
      <c r="E31" s="425"/>
      <c r="F31" s="425"/>
      <c r="G31" s="383"/>
    </row>
    <row r="32" spans="1:7" s="356" customFormat="1" ht="18" customHeight="1">
      <c r="A32" s="426"/>
      <c r="B32" s="413"/>
      <c r="C32" s="413"/>
      <c r="D32" s="413"/>
      <c r="E32" s="425"/>
      <c r="F32" s="425"/>
      <c r="G32" s="383"/>
    </row>
    <row r="33" spans="1:7" s="356" customFormat="1" ht="18" customHeight="1">
      <c r="A33" s="426"/>
      <c r="B33" s="413"/>
      <c r="C33" s="413"/>
      <c r="D33" s="413"/>
      <c r="E33" s="425"/>
      <c r="F33" s="425"/>
      <c r="G33" s="383"/>
    </row>
    <row r="34" spans="1:7" s="356" customFormat="1" ht="18" customHeight="1">
      <c r="A34" s="426"/>
      <c r="B34" s="413"/>
      <c r="C34" s="413"/>
      <c r="D34" s="413"/>
      <c r="E34" s="425"/>
      <c r="F34" s="425"/>
      <c r="G34" s="383"/>
    </row>
    <row r="35" spans="1:7" s="356" customFormat="1" ht="18" customHeight="1">
      <c r="A35" s="427"/>
      <c r="B35" s="413"/>
      <c r="C35" s="413"/>
      <c r="D35" s="413"/>
      <c r="E35" s="425"/>
      <c r="F35" s="425"/>
      <c r="G35" s="385"/>
    </row>
    <row r="36" spans="1:7" s="356" customFormat="1" ht="18" customHeight="1">
      <c r="A36" s="427"/>
      <c r="B36" s="413"/>
      <c r="C36" s="413"/>
      <c r="D36" s="413"/>
      <c r="E36" s="425"/>
      <c r="F36" s="425"/>
      <c r="G36" s="385"/>
    </row>
    <row r="37" spans="1:7" s="356" customFormat="1" ht="18" customHeight="1">
      <c r="A37" s="427"/>
      <c r="B37" s="413"/>
      <c r="C37" s="413"/>
      <c r="D37" s="413"/>
      <c r="E37" s="425"/>
      <c r="F37" s="425"/>
      <c r="G37" s="385"/>
    </row>
    <row r="38" spans="1:7" s="356" customFormat="1" ht="18" customHeight="1">
      <c r="A38" s="428"/>
      <c r="B38" s="429"/>
      <c r="C38" s="429"/>
      <c r="D38" s="413"/>
      <c r="E38" s="425"/>
      <c r="F38" s="425"/>
      <c r="G38" s="385"/>
    </row>
    <row r="39" spans="1:7" s="356" customFormat="1" ht="18" customHeight="1">
      <c r="A39" s="430" t="s">
        <v>918</v>
      </c>
      <c r="B39" s="431">
        <f>B18+B17+B5</f>
        <v>354.0016</v>
      </c>
      <c r="C39" s="431"/>
      <c r="D39" s="431">
        <f>D18+D17+D5</f>
        <v>418.53180000000003</v>
      </c>
      <c r="E39" s="432"/>
      <c r="F39" s="432">
        <f>IF(B39&lt;&gt;0,D39/B39*100,0)</f>
        <v>118.22878766649643</v>
      </c>
      <c r="G39" s="392"/>
    </row>
    <row r="40" spans="1:6" s="356" customFormat="1" ht="21" customHeight="1">
      <c r="A40" s="433"/>
      <c r="B40" s="434"/>
      <c r="C40" s="435"/>
      <c r="D40" s="435"/>
      <c r="E40" s="436"/>
      <c r="F40" s="436"/>
    </row>
    <row r="41" spans="1:6" s="356" customFormat="1" ht="21" customHeight="1">
      <c r="A41" s="433"/>
      <c r="B41" s="434"/>
      <c r="C41" s="435"/>
      <c r="D41" s="435"/>
      <c r="E41" s="436"/>
      <c r="F41" s="436"/>
    </row>
    <row r="42" spans="1:6" s="356" customFormat="1" ht="21" customHeight="1">
      <c r="A42" s="433"/>
      <c r="B42" s="434"/>
      <c r="C42" s="435"/>
      <c r="D42" s="435"/>
      <c r="E42" s="436"/>
      <c r="F42" s="436"/>
    </row>
    <row r="43" spans="1:7" s="401" customFormat="1" ht="21" customHeight="1">
      <c r="A43" s="433"/>
      <c r="B43" s="434"/>
      <c r="C43" s="435"/>
      <c r="D43" s="435"/>
      <c r="E43" s="436"/>
      <c r="F43" s="436"/>
      <c r="G43" s="356"/>
    </row>
    <row r="44" spans="1:7" s="401" customFormat="1" ht="21" customHeight="1">
      <c r="A44" s="433"/>
      <c r="B44" s="434"/>
      <c r="C44" s="435"/>
      <c r="D44" s="435"/>
      <c r="E44" s="436"/>
      <c r="F44" s="436"/>
      <c r="G44" s="356"/>
    </row>
    <row r="45" spans="1:7" s="401" customFormat="1" ht="21" customHeight="1">
      <c r="A45" s="433"/>
      <c r="B45" s="437"/>
      <c r="C45" s="435"/>
      <c r="D45" s="435"/>
      <c r="E45" s="436"/>
      <c r="F45" s="436"/>
      <c r="G45" s="356"/>
    </row>
    <row r="46" spans="1:7" s="401" customFormat="1" ht="21" customHeight="1">
      <c r="A46" s="433"/>
      <c r="B46" s="434"/>
      <c r="C46" s="435"/>
      <c r="D46" s="435"/>
      <c r="E46" s="436"/>
      <c r="F46" s="436"/>
      <c r="G46" s="356"/>
    </row>
    <row r="47" spans="1:7" ht="21" customHeight="1">
      <c r="A47" s="433"/>
      <c r="B47" s="434"/>
      <c r="C47" s="435"/>
      <c r="D47" s="435"/>
      <c r="E47" s="436"/>
      <c r="F47" s="436"/>
      <c r="G47" s="356"/>
    </row>
    <row r="48" spans="1:7" ht="21" customHeight="1">
      <c r="A48" s="433"/>
      <c r="B48" s="434"/>
      <c r="C48" s="435"/>
      <c r="D48" s="435"/>
      <c r="E48" s="436"/>
      <c r="F48" s="436"/>
      <c r="G48" s="356"/>
    </row>
    <row r="49" spans="1:7" s="360" customFormat="1" ht="21" customHeight="1">
      <c r="A49" s="438"/>
      <c r="B49" s="439"/>
      <c r="C49" s="440"/>
      <c r="D49" s="440"/>
      <c r="E49" s="441"/>
      <c r="F49" s="441"/>
      <c r="G49" s="401"/>
    </row>
    <row r="50" spans="1:7" s="360" customFormat="1" ht="21" customHeight="1">
      <c r="A50" s="438"/>
      <c r="B50" s="439"/>
      <c r="C50" s="440"/>
      <c r="D50" s="440"/>
      <c r="E50" s="441"/>
      <c r="F50" s="441"/>
      <c r="G50" s="401"/>
    </row>
    <row r="51" spans="1:7" s="360" customFormat="1" ht="21" customHeight="1">
      <c r="A51" s="438"/>
      <c r="B51" s="439"/>
      <c r="C51" s="440"/>
      <c r="D51" s="440"/>
      <c r="E51" s="441"/>
      <c r="F51" s="441"/>
      <c r="G51" s="401"/>
    </row>
    <row r="52" spans="1:7" s="360" customFormat="1" ht="21" customHeight="1">
      <c r="A52" s="438"/>
      <c r="B52" s="439"/>
      <c r="C52" s="440"/>
      <c r="D52" s="440"/>
      <c r="E52" s="441"/>
      <c r="F52" s="441"/>
      <c r="G52" s="401"/>
    </row>
    <row r="53" spans="2:7" s="360" customFormat="1" ht="21" customHeight="1">
      <c r="B53" s="361"/>
      <c r="C53" s="402"/>
      <c r="D53" s="402"/>
      <c r="E53" s="362"/>
      <c r="F53" s="362"/>
      <c r="G53" s="364"/>
    </row>
    <row r="54" spans="2:7" s="360" customFormat="1" ht="21" customHeight="1">
      <c r="B54" s="361"/>
      <c r="C54" s="402"/>
      <c r="D54" s="402"/>
      <c r="E54" s="362"/>
      <c r="F54" s="362"/>
      <c r="G54" s="364"/>
    </row>
    <row r="55" spans="2:7" s="360" customFormat="1" ht="21" customHeight="1">
      <c r="B55" s="361"/>
      <c r="C55" s="402"/>
      <c r="D55" s="402"/>
      <c r="E55" s="362"/>
      <c r="F55" s="362"/>
      <c r="G55" s="364"/>
    </row>
    <row r="56" spans="2:7" s="360" customFormat="1" ht="21" customHeight="1">
      <c r="B56" s="361"/>
      <c r="C56" s="402"/>
      <c r="D56" s="402"/>
      <c r="E56" s="362"/>
      <c r="F56" s="362"/>
      <c r="G56" s="364"/>
    </row>
    <row r="57" spans="2:7" s="360" customFormat="1" ht="21" customHeight="1">
      <c r="B57" s="361"/>
      <c r="C57" s="402"/>
      <c r="D57" s="402"/>
      <c r="E57" s="362"/>
      <c r="F57" s="362"/>
      <c r="G57" s="364"/>
    </row>
    <row r="58" spans="2:7" s="360" customFormat="1" ht="21" customHeight="1">
      <c r="B58" s="361"/>
      <c r="C58" s="402"/>
      <c r="D58" s="402"/>
      <c r="E58" s="362"/>
      <c r="F58" s="362"/>
      <c r="G58" s="364"/>
    </row>
    <row r="59" spans="2:7" s="360" customFormat="1" ht="21" customHeight="1">
      <c r="B59" s="361"/>
      <c r="C59" s="402"/>
      <c r="D59" s="402"/>
      <c r="E59" s="362"/>
      <c r="F59" s="362"/>
      <c r="G59" s="364"/>
    </row>
    <row r="60" spans="2:7" s="360" customFormat="1" ht="21" customHeight="1">
      <c r="B60" s="361"/>
      <c r="C60" s="402"/>
      <c r="D60" s="402"/>
      <c r="E60" s="362"/>
      <c r="F60" s="362"/>
      <c r="G60" s="364"/>
    </row>
    <row r="61" spans="2:7" s="360" customFormat="1" ht="21" customHeight="1">
      <c r="B61" s="361"/>
      <c r="C61" s="402"/>
      <c r="D61" s="402"/>
      <c r="E61" s="362"/>
      <c r="F61" s="362"/>
      <c r="G61" s="364"/>
    </row>
    <row r="62" spans="2:7" s="360" customFormat="1" ht="21" customHeight="1">
      <c r="B62" s="361"/>
      <c r="C62" s="402"/>
      <c r="D62" s="402"/>
      <c r="E62" s="362"/>
      <c r="F62" s="362"/>
      <c r="G62" s="364"/>
    </row>
    <row r="63" spans="2:7" s="360" customFormat="1" ht="21" customHeight="1">
      <c r="B63" s="361"/>
      <c r="C63" s="402"/>
      <c r="D63" s="402"/>
      <c r="E63" s="362"/>
      <c r="F63" s="362"/>
      <c r="G63" s="364"/>
    </row>
    <row r="64" spans="2:7" s="360" customFormat="1" ht="21" customHeight="1">
      <c r="B64" s="361"/>
      <c r="C64" s="402"/>
      <c r="D64" s="402"/>
      <c r="E64" s="362"/>
      <c r="F64" s="362"/>
      <c r="G64" s="364"/>
    </row>
    <row r="65" spans="2:7" s="360" customFormat="1" ht="21" customHeight="1">
      <c r="B65" s="361"/>
      <c r="C65" s="402"/>
      <c r="D65" s="402"/>
      <c r="E65" s="362"/>
      <c r="F65" s="362"/>
      <c r="G65" s="364"/>
    </row>
    <row r="66" spans="2:7" s="360" customFormat="1" ht="21" customHeight="1">
      <c r="B66" s="361"/>
      <c r="C66" s="402"/>
      <c r="D66" s="402"/>
      <c r="E66" s="362"/>
      <c r="F66" s="362"/>
      <c r="G66" s="364"/>
    </row>
    <row r="67" spans="2:7" s="360" customFormat="1" ht="21" customHeight="1">
      <c r="B67" s="361"/>
      <c r="C67" s="402"/>
      <c r="D67" s="402"/>
      <c r="E67" s="362"/>
      <c r="F67" s="362"/>
      <c r="G67" s="364"/>
    </row>
    <row r="68" spans="2:7" s="360" customFormat="1" ht="21" customHeight="1">
      <c r="B68" s="361"/>
      <c r="C68" s="402"/>
      <c r="D68" s="402"/>
      <c r="E68" s="362"/>
      <c r="F68" s="362"/>
      <c r="G68" s="364"/>
    </row>
    <row r="69" spans="2:7" s="360" customFormat="1" ht="21" customHeight="1">
      <c r="B69" s="361"/>
      <c r="C69" s="402"/>
      <c r="D69" s="402"/>
      <c r="E69" s="362"/>
      <c r="F69" s="362"/>
      <c r="G69" s="364"/>
    </row>
    <row r="70" spans="2:7" s="360" customFormat="1" ht="21" customHeight="1">
      <c r="B70" s="361"/>
      <c r="C70" s="402"/>
      <c r="D70" s="402"/>
      <c r="E70" s="362"/>
      <c r="F70" s="362"/>
      <c r="G70" s="364"/>
    </row>
    <row r="71" spans="2:7" s="360" customFormat="1" ht="21" customHeight="1">
      <c r="B71" s="361"/>
      <c r="C71" s="402"/>
      <c r="D71" s="402"/>
      <c r="E71" s="362"/>
      <c r="F71" s="362"/>
      <c r="G71" s="364"/>
    </row>
    <row r="72" spans="2:7" s="360" customFormat="1" ht="21" customHeight="1">
      <c r="B72" s="361"/>
      <c r="C72" s="402"/>
      <c r="D72" s="402"/>
      <c r="E72" s="362"/>
      <c r="F72" s="362"/>
      <c r="G72" s="364"/>
    </row>
    <row r="73" spans="2:7" s="360" customFormat="1" ht="21" customHeight="1">
      <c r="B73" s="361"/>
      <c r="C73" s="402"/>
      <c r="D73" s="402"/>
      <c r="E73" s="362"/>
      <c r="F73" s="362"/>
      <c r="G73" s="364"/>
    </row>
    <row r="74" spans="2:7" s="360" customFormat="1" ht="21" customHeight="1">
      <c r="B74" s="361"/>
      <c r="C74" s="402"/>
      <c r="D74" s="402"/>
      <c r="E74" s="362"/>
      <c r="F74" s="362"/>
      <c r="G74" s="364"/>
    </row>
    <row r="75" spans="2:7" s="360" customFormat="1" ht="21" customHeight="1">
      <c r="B75" s="361"/>
      <c r="C75" s="402"/>
      <c r="D75" s="402"/>
      <c r="E75" s="362"/>
      <c r="F75" s="362"/>
      <c r="G75" s="364"/>
    </row>
    <row r="76" spans="2:7" s="360" customFormat="1" ht="21" customHeight="1">
      <c r="B76" s="361"/>
      <c r="C76" s="402"/>
      <c r="D76" s="402"/>
      <c r="E76" s="362"/>
      <c r="F76" s="362"/>
      <c r="G76" s="364"/>
    </row>
    <row r="77" spans="2:7" s="360" customFormat="1" ht="21" customHeight="1">
      <c r="B77" s="361"/>
      <c r="C77" s="402"/>
      <c r="D77" s="402"/>
      <c r="E77" s="362"/>
      <c r="F77" s="362"/>
      <c r="G77" s="364"/>
    </row>
    <row r="78" spans="2:7" s="360" customFormat="1" ht="21" customHeight="1">
      <c r="B78" s="361"/>
      <c r="C78" s="402"/>
      <c r="D78" s="402"/>
      <c r="E78" s="362"/>
      <c r="F78" s="362"/>
      <c r="G78" s="364"/>
    </row>
    <row r="79" spans="2:7" s="360" customFormat="1" ht="21" customHeight="1">
      <c r="B79" s="361"/>
      <c r="C79" s="402"/>
      <c r="D79" s="402"/>
      <c r="E79" s="362"/>
      <c r="F79" s="362"/>
      <c r="G79" s="364"/>
    </row>
    <row r="80" spans="2:7" s="360" customFormat="1" ht="21" customHeight="1">
      <c r="B80" s="361"/>
      <c r="C80" s="402"/>
      <c r="D80" s="402"/>
      <c r="E80" s="362"/>
      <c r="F80" s="362"/>
      <c r="G80" s="364"/>
    </row>
    <row r="81" spans="2:7" s="360" customFormat="1" ht="21" customHeight="1">
      <c r="B81" s="361"/>
      <c r="C81" s="402"/>
      <c r="D81" s="402"/>
      <c r="E81" s="362"/>
      <c r="F81" s="362"/>
      <c r="G81" s="364"/>
    </row>
    <row r="82" spans="2:7" s="360" customFormat="1" ht="21" customHeight="1">
      <c r="B82" s="361"/>
      <c r="C82" s="402"/>
      <c r="D82" s="402"/>
      <c r="E82" s="362"/>
      <c r="F82" s="362"/>
      <c r="G82" s="364"/>
    </row>
    <row r="83" spans="2:7" s="360" customFormat="1" ht="21" customHeight="1">
      <c r="B83" s="361"/>
      <c r="C83" s="402"/>
      <c r="D83" s="402"/>
      <c r="E83" s="362"/>
      <c r="F83" s="362"/>
      <c r="G83" s="364"/>
    </row>
    <row r="84" spans="2:7" s="360" customFormat="1" ht="21" customHeight="1">
      <c r="B84" s="361"/>
      <c r="C84" s="402"/>
      <c r="D84" s="402"/>
      <c r="E84" s="362"/>
      <c r="F84" s="362"/>
      <c r="G84" s="364"/>
    </row>
    <row r="85" spans="2:7" s="360" customFormat="1" ht="21" customHeight="1">
      <c r="B85" s="361"/>
      <c r="C85" s="402"/>
      <c r="D85" s="402"/>
      <c r="E85" s="362"/>
      <c r="F85" s="362"/>
      <c r="G85" s="364"/>
    </row>
    <row r="86" spans="2:7" s="360" customFormat="1" ht="21" customHeight="1">
      <c r="B86" s="361"/>
      <c r="C86" s="402"/>
      <c r="D86" s="402"/>
      <c r="E86" s="362"/>
      <c r="F86" s="362"/>
      <c r="G86" s="364"/>
    </row>
    <row r="87" spans="2:7" s="360" customFormat="1" ht="21" customHeight="1">
      <c r="B87" s="361"/>
      <c r="C87" s="402"/>
      <c r="D87" s="402"/>
      <c r="E87" s="362"/>
      <c r="F87" s="362"/>
      <c r="G87" s="364"/>
    </row>
    <row r="88" spans="2:7" s="360" customFormat="1" ht="21" customHeight="1">
      <c r="B88" s="361"/>
      <c r="C88" s="402"/>
      <c r="D88" s="402"/>
      <c r="E88" s="362"/>
      <c r="F88" s="362"/>
      <c r="G88" s="364"/>
    </row>
    <row r="89" spans="2:7" s="360" customFormat="1" ht="21" customHeight="1">
      <c r="B89" s="361"/>
      <c r="C89" s="402"/>
      <c r="D89" s="402"/>
      <c r="E89" s="362"/>
      <c r="F89" s="362"/>
      <c r="G89" s="364"/>
    </row>
  </sheetData>
  <sheetProtection/>
  <mergeCells count="7">
    <mergeCell ref="A1:G1"/>
    <mergeCell ref="F2:G2"/>
    <mergeCell ref="C3:E3"/>
    <mergeCell ref="A3:A4"/>
    <mergeCell ref="B3:B4"/>
    <mergeCell ref="F3:F4"/>
    <mergeCell ref="G3:G4"/>
  </mergeCells>
  <printOptions horizontalCentered="1"/>
  <pageMargins left="0.79" right="0.79" top="0.98" bottom="0.98" header="0.12" footer="0.31"/>
  <pageSetup firstPageNumber="73" useFirstPageNumber="1" horizontalDpi="600" verticalDpi="600" orientation="portrait" paperSize="9" scale="90"/>
  <headerFooter alignWithMargins="0">
    <oddFooter>&amp;C&amp;15—&amp;P—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69"/>
  <sheetViews>
    <sheetView showZeros="0" workbookViewId="0" topLeftCell="A1">
      <selection activeCell="L17" sqref="L17"/>
    </sheetView>
  </sheetViews>
  <sheetFormatPr defaultColWidth="9.00390625" defaultRowHeight="14.25"/>
  <cols>
    <col min="1" max="1" width="34.375" style="360" customWidth="1"/>
    <col min="2" max="4" width="8.625" style="361" customWidth="1"/>
    <col min="5" max="5" width="8.625" style="362" customWidth="1"/>
    <col min="6" max="6" width="8.625" style="363" customWidth="1"/>
    <col min="7" max="7" width="8.625" style="364" customWidth="1"/>
    <col min="8" max="16384" width="9.00390625" style="364" customWidth="1"/>
  </cols>
  <sheetData>
    <row r="1" spans="1:7" s="355" customFormat="1" ht="36" customHeight="1">
      <c r="A1" s="365" t="s">
        <v>929</v>
      </c>
      <c r="B1" s="365"/>
      <c r="C1" s="365"/>
      <c r="D1" s="365"/>
      <c r="E1" s="365"/>
      <c r="F1" s="365"/>
      <c r="G1" s="365"/>
    </row>
    <row r="2" spans="1:7" s="356" customFormat="1" ht="18" customHeight="1">
      <c r="A2" s="366"/>
      <c r="B2" s="367"/>
      <c r="C2" s="367"/>
      <c r="D2" s="8"/>
      <c r="E2" s="368"/>
      <c r="F2" s="8" t="s">
        <v>48</v>
      </c>
      <c r="G2" s="368"/>
    </row>
    <row r="3" spans="1:7" s="357" customFormat="1" ht="18" customHeight="1">
      <c r="A3" s="9" t="s">
        <v>49</v>
      </c>
      <c r="B3" s="13" t="s">
        <v>50</v>
      </c>
      <c r="C3" s="369" t="s">
        <v>93</v>
      </c>
      <c r="D3" s="369"/>
      <c r="E3" s="369"/>
      <c r="F3" s="370" t="s">
        <v>94</v>
      </c>
      <c r="G3" s="371" t="s">
        <v>130</v>
      </c>
    </row>
    <row r="4" spans="1:7" s="357" customFormat="1" ht="27.75" customHeight="1">
      <c r="A4" s="12"/>
      <c r="B4" s="13"/>
      <c r="C4" s="372" t="s">
        <v>920</v>
      </c>
      <c r="D4" s="372" t="s">
        <v>55</v>
      </c>
      <c r="E4" s="373" t="s">
        <v>921</v>
      </c>
      <c r="F4" s="374"/>
      <c r="G4" s="375"/>
    </row>
    <row r="5" spans="1:7" s="356" customFormat="1" ht="18.75" customHeight="1">
      <c r="A5" s="376" t="s">
        <v>922</v>
      </c>
      <c r="B5" s="377">
        <f>SUM(B6:B15)</f>
        <v>82.10620000000002</v>
      </c>
      <c r="C5" s="377">
        <f>SUM(C6:C15)</f>
        <v>35.0759</v>
      </c>
      <c r="D5" s="377">
        <f>SUM(D6:D15)</f>
        <v>33.5236</v>
      </c>
      <c r="E5" s="378">
        <f aca="true" t="shared" si="0" ref="E5:E15">D5/C5*100</f>
        <v>95.57445425491579</v>
      </c>
      <c r="F5" s="378">
        <f aca="true" t="shared" si="1" ref="F5:F8">D5/B5*100</f>
        <v>40.82955976527959</v>
      </c>
      <c r="G5" s="379"/>
    </row>
    <row r="6" spans="1:6" s="358" customFormat="1" ht="18.75" customHeight="1">
      <c r="A6" s="380" t="s">
        <v>102</v>
      </c>
      <c r="B6" s="381">
        <v>0.0599</v>
      </c>
      <c r="C6" s="381">
        <v>0.0911</v>
      </c>
      <c r="D6" s="381">
        <v>0.0816</v>
      </c>
      <c r="E6" s="378">
        <f t="shared" si="0"/>
        <v>89.57189901207465</v>
      </c>
      <c r="F6" s="378">
        <f t="shared" si="1"/>
        <v>136.22704507512523</v>
      </c>
    </row>
    <row r="7" spans="1:7" s="356" customFormat="1" ht="18.75" customHeight="1">
      <c r="A7" s="382" t="s">
        <v>103</v>
      </c>
      <c r="B7" s="377">
        <v>0.063</v>
      </c>
      <c r="C7" s="377">
        <v>0.0119</v>
      </c>
      <c r="D7" s="377">
        <v>0.0116</v>
      </c>
      <c r="E7" s="378">
        <v>100</v>
      </c>
      <c r="F7" s="378">
        <f t="shared" si="1"/>
        <v>18.41269841269841</v>
      </c>
      <c r="G7" s="383"/>
    </row>
    <row r="8" spans="1:7" s="356" customFormat="1" ht="18.75" customHeight="1">
      <c r="A8" s="384" t="s">
        <v>105</v>
      </c>
      <c r="B8" s="377">
        <v>0.0565</v>
      </c>
      <c r="C8" s="377">
        <v>0.0979</v>
      </c>
      <c r="D8" s="377">
        <v>0.0979</v>
      </c>
      <c r="E8" s="378">
        <f t="shared" si="0"/>
        <v>100</v>
      </c>
      <c r="F8" s="378">
        <f t="shared" si="1"/>
        <v>173.27433628318585</v>
      </c>
      <c r="G8" s="385"/>
    </row>
    <row r="9" spans="1:7" s="356" customFormat="1" ht="18.75" customHeight="1">
      <c r="A9" s="384" t="s">
        <v>106</v>
      </c>
      <c r="B9" s="377"/>
      <c r="C9" s="377">
        <v>0.5981</v>
      </c>
      <c r="D9" s="377">
        <v>0.45</v>
      </c>
      <c r="E9" s="378">
        <f t="shared" si="0"/>
        <v>75.23825447249625</v>
      </c>
      <c r="F9" s="378"/>
      <c r="G9" s="385"/>
    </row>
    <row r="10" spans="1:7" s="356" customFormat="1" ht="18.75" customHeight="1">
      <c r="A10" s="382" t="s">
        <v>107</v>
      </c>
      <c r="B10" s="377">
        <v>1.4058</v>
      </c>
      <c r="C10" s="386">
        <v>0.0489</v>
      </c>
      <c r="D10" s="386">
        <v>0.0041</v>
      </c>
      <c r="E10" s="378">
        <f t="shared" si="0"/>
        <v>8.384458077709613</v>
      </c>
      <c r="F10" s="378">
        <f aca="true" t="shared" si="2" ref="F10:F20">D10/B10*100</f>
        <v>0.291648883198179</v>
      </c>
      <c r="G10" s="379"/>
    </row>
    <row r="11" spans="1:7" s="356" customFormat="1" ht="18.75" customHeight="1">
      <c r="A11" s="382" t="s">
        <v>108</v>
      </c>
      <c r="B11" s="377">
        <v>65.9214</v>
      </c>
      <c r="C11" s="377">
        <v>17.0796</v>
      </c>
      <c r="D11" s="377">
        <v>16.7578</v>
      </c>
      <c r="E11" s="378">
        <f t="shared" si="0"/>
        <v>98.11588093397971</v>
      </c>
      <c r="F11" s="378">
        <f t="shared" si="2"/>
        <v>25.420880017718066</v>
      </c>
      <c r="G11" s="385"/>
    </row>
    <row r="12" spans="1:7" s="356" customFormat="1" ht="18.75" customHeight="1">
      <c r="A12" s="382" t="s">
        <v>109</v>
      </c>
      <c r="B12" s="377">
        <v>1.2669</v>
      </c>
      <c r="C12" s="377">
        <v>1.4623</v>
      </c>
      <c r="D12" s="377">
        <v>1.4623</v>
      </c>
      <c r="E12" s="378">
        <f t="shared" si="0"/>
        <v>100</v>
      </c>
      <c r="F12" s="378">
        <f t="shared" si="2"/>
        <v>115.42347462309574</v>
      </c>
      <c r="G12" s="385"/>
    </row>
    <row r="13" spans="1:7" s="356" customFormat="1" ht="18.75" customHeight="1">
      <c r="A13" s="382" t="s">
        <v>118</v>
      </c>
      <c r="B13" s="377">
        <v>12.2596</v>
      </c>
      <c r="C13" s="377">
        <v>13.1587</v>
      </c>
      <c r="D13" s="377">
        <v>12.1309</v>
      </c>
      <c r="E13" s="378">
        <f t="shared" si="0"/>
        <v>92.18919802108113</v>
      </c>
      <c r="F13" s="378">
        <f t="shared" si="2"/>
        <v>98.95021044732292</v>
      </c>
      <c r="G13" s="385"/>
    </row>
    <row r="14" spans="1:7" s="356" customFormat="1" ht="18.75" customHeight="1">
      <c r="A14" s="382" t="s">
        <v>119</v>
      </c>
      <c r="B14" s="377">
        <v>1.0359</v>
      </c>
      <c r="C14" s="377">
        <v>2.5059</v>
      </c>
      <c r="D14" s="377">
        <v>2.5059</v>
      </c>
      <c r="E14" s="378">
        <f t="shared" si="0"/>
        <v>100</v>
      </c>
      <c r="F14" s="378">
        <f t="shared" si="2"/>
        <v>241.90558934260062</v>
      </c>
      <c r="G14" s="385"/>
    </row>
    <row r="15" spans="1:7" s="356" customFormat="1" ht="18.75" customHeight="1">
      <c r="A15" s="382" t="s">
        <v>120</v>
      </c>
      <c r="B15" s="377">
        <v>0.0372</v>
      </c>
      <c r="C15" s="377">
        <v>0.0215</v>
      </c>
      <c r="D15" s="377">
        <v>0.0215</v>
      </c>
      <c r="E15" s="378">
        <f t="shared" si="0"/>
        <v>100</v>
      </c>
      <c r="F15" s="378">
        <f t="shared" si="2"/>
        <v>57.795698924731184</v>
      </c>
      <c r="G15" s="385"/>
    </row>
    <row r="16" spans="1:7" s="356" customFormat="1" ht="18.75" customHeight="1">
      <c r="A16" s="387" t="s">
        <v>930</v>
      </c>
      <c r="B16" s="377">
        <f>SUM(B17:B20)</f>
        <v>271.8954</v>
      </c>
      <c r="C16" s="377">
        <f>SUM(C17:C20)</f>
        <v>0</v>
      </c>
      <c r="D16" s="377">
        <f>SUM(D17:D20)</f>
        <v>385.0082</v>
      </c>
      <c r="E16" s="378"/>
      <c r="F16" s="378">
        <f t="shared" si="2"/>
        <v>141.6015864924526</v>
      </c>
      <c r="G16" s="385"/>
    </row>
    <row r="17" spans="1:7" s="356" customFormat="1" ht="18.75" customHeight="1">
      <c r="A17" s="282" t="s">
        <v>931</v>
      </c>
      <c r="B17" s="377">
        <v>20.7899</v>
      </c>
      <c r="C17" s="377"/>
      <c r="D17" s="377">
        <v>18.5115</v>
      </c>
      <c r="E17" s="378"/>
      <c r="F17" s="378">
        <f t="shared" si="2"/>
        <v>89.04083232723583</v>
      </c>
      <c r="G17" s="385"/>
    </row>
    <row r="18" spans="1:7" s="356" customFormat="1" ht="18.75" customHeight="1">
      <c r="A18" s="388" t="s">
        <v>142</v>
      </c>
      <c r="B18" s="377">
        <v>3.7655</v>
      </c>
      <c r="C18" s="377">
        <v>0</v>
      </c>
      <c r="D18" s="377">
        <v>3.8316</v>
      </c>
      <c r="E18" s="378"/>
      <c r="F18" s="378">
        <f t="shared" si="2"/>
        <v>101.75541096799894</v>
      </c>
      <c r="G18" s="385"/>
    </row>
    <row r="19" spans="1:7" s="356" customFormat="1" ht="18.75" customHeight="1">
      <c r="A19" s="388" t="s">
        <v>141</v>
      </c>
      <c r="B19" s="377">
        <v>242.469</v>
      </c>
      <c r="C19" s="377"/>
      <c r="D19" s="377">
        <v>360.6</v>
      </c>
      <c r="E19" s="378"/>
      <c r="F19" s="378">
        <f t="shared" si="2"/>
        <v>148.72004256214197</v>
      </c>
      <c r="G19" s="385"/>
    </row>
    <row r="20" spans="1:7" s="356" customFormat="1" ht="18.75" customHeight="1">
      <c r="A20" s="388" t="s">
        <v>923</v>
      </c>
      <c r="B20" s="377">
        <v>4.871</v>
      </c>
      <c r="C20" s="377">
        <v>0</v>
      </c>
      <c r="D20" s="377">
        <v>2.0651</v>
      </c>
      <c r="E20" s="378"/>
      <c r="F20" s="378">
        <f t="shared" si="2"/>
        <v>42.39581194826524</v>
      </c>
      <c r="G20" s="385"/>
    </row>
    <row r="21" spans="1:7" s="356" customFormat="1" ht="18.75" customHeight="1">
      <c r="A21" s="388"/>
      <c r="B21" s="377"/>
      <c r="C21" s="377"/>
      <c r="D21" s="377"/>
      <c r="E21" s="378"/>
      <c r="F21" s="378"/>
      <c r="G21" s="385"/>
    </row>
    <row r="22" spans="1:7" s="356" customFormat="1" ht="18.75" customHeight="1">
      <c r="A22" s="388"/>
      <c r="B22" s="377"/>
      <c r="C22" s="377"/>
      <c r="D22" s="377"/>
      <c r="E22" s="378"/>
      <c r="F22" s="378"/>
      <c r="G22" s="385"/>
    </row>
    <row r="23" spans="1:7" s="356" customFormat="1" ht="21" customHeight="1">
      <c r="A23" s="388"/>
      <c r="B23" s="377"/>
      <c r="C23" s="377"/>
      <c r="D23" s="377"/>
      <c r="E23" s="378"/>
      <c r="F23" s="378"/>
      <c r="G23" s="385"/>
    </row>
    <row r="24" spans="1:7" s="356" customFormat="1" ht="18.75" customHeight="1">
      <c r="A24" s="388"/>
      <c r="B24" s="377"/>
      <c r="C24" s="377"/>
      <c r="D24" s="377"/>
      <c r="E24" s="378"/>
      <c r="F24" s="378"/>
      <c r="G24" s="385"/>
    </row>
    <row r="25" spans="1:7" s="356" customFormat="1" ht="18.75" customHeight="1">
      <c r="A25" s="388"/>
      <c r="B25" s="377"/>
      <c r="C25" s="377"/>
      <c r="D25" s="377"/>
      <c r="E25" s="378"/>
      <c r="F25" s="378"/>
      <c r="G25" s="385"/>
    </row>
    <row r="26" spans="1:7" s="356" customFormat="1" ht="18.75" customHeight="1">
      <c r="A26" s="388"/>
      <c r="B26" s="377"/>
      <c r="C26" s="377"/>
      <c r="D26" s="377"/>
      <c r="E26" s="378"/>
      <c r="F26" s="378"/>
      <c r="G26" s="385"/>
    </row>
    <row r="27" spans="1:7" s="356" customFormat="1" ht="18.75" customHeight="1">
      <c r="A27" s="388"/>
      <c r="B27" s="377"/>
      <c r="C27" s="377"/>
      <c r="D27" s="377"/>
      <c r="E27" s="378"/>
      <c r="F27" s="378"/>
      <c r="G27" s="385"/>
    </row>
    <row r="28" spans="1:7" s="356" customFormat="1" ht="18.75" customHeight="1">
      <c r="A28" s="388"/>
      <c r="B28" s="377"/>
      <c r="C28" s="377"/>
      <c r="D28" s="377"/>
      <c r="E28" s="378"/>
      <c r="F28" s="378"/>
      <c r="G28" s="385"/>
    </row>
    <row r="29" spans="1:7" s="356" customFormat="1" ht="18.75" customHeight="1">
      <c r="A29" s="388"/>
      <c r="B29" s="377"/>
      <c r="C29" s="377"/>
      <c r="D29" s="377"/>
      <c r="E29" s="378"/>
      <c r="F29" s="378"/>
      <c r="G29" s="385"/>
    </row>
    <row r="30" spans="1:7" s="356" customFormat="1" ht="18.75" customHeight="1">
      <c r="A30" s="388"/>
      <c r="B30" s="377"/>
      <c r="C30" s="377"/>
      <c r="D30" s="377"/>
      <c r="E30" s="378"/>
      <c r="F30" s="378"/>
      <c r="G30" s="385"/>
    </row>
    <row r="31" spans="1:7" s="356" customFormat="1" ht="27" customHeight="1">
      <c r="A31" s="388"/>
      <c r="B31" s="377"/>
      <c r="C31" s="377"/>
      <c r="D31" s="377"/>
      <c r="E31" s="378"/>
      <c r="F31" s="378"/>
      <c r="G31" s="385"/>
    </row>
    <row r="32" spans="1:7" s="356" customFormat="1" ht="18.75" customHeight="1">
      <c r="A32" s="388"/>
      <c r="B32" s="377"/>
      <c r="C32" s="377"/>
      <c r="D32" s="377"/>
      <c r="E32" s="378"/>
      <c r="F32" s="378"/>
      <c r="G32" s="385"/>
    </row>
    <row r="33" spans="1:7" s="356" customFormat="1" ht="18.75" customHeight="1">
      <c r="A33" s="388"/>
      <c r="B33" s="377"/>
      <c r="C33" s="377"/>
      <c r="D33" s="377"/>
      <c r="E33" s="378"/>
      <c r="F33" s="378"/>
      <c r="G33" s="385"/>
    </row>
    <row r="34" spans="1:7" s="356" customFormat="1" ht="18.75" customHeight="1">
      <c r="A34" s="388"/>
      <c r="B34" s="377"/>
      <c r="C34" s="377"/>
      <c r="D34" s="377"/>
      <c r="E34" s="378"/>
      <c r="F34" s="378"/>
      <c r="G34" s="385"/>
    </row>
    <row r="35" spans="1:7" s="356" customFormat="1" ht="18.75" customHeight="1">
      <c r="A35" s="388"/>
      <c r="B35" s="377"/>
      <c r="C35" s="377"/>
      <c r="D35" s="377"/>
      <c r="E35" s="378"/>
      <c r="F35" s="378"/>
      <c r="G35" s="385"/>
    </row>
    <row r="36" spans="1:7" s="356" customFormat="1" ht="18.75" customHeight="1">
      <c r="A36" s="388"/>
      <c r="B36" s="377"/>
      <c r="C36" s="377"/>
      <c r="D36" s="377"/>
      <c r="E36" s="378"/>
      <c r="F36" s="378"/>
      <c r="G36" s="385"/>
    </row>
    <row r="37" spans="1:7" s="359" customFormat="1" ht="18.75" customHeight="1">
      <c r="A37" s="389" t="s">
        <v>924</v>
      </c>
      <c r="B37" s="390">
        <f>B16+B5</f>
        <v>354.0016</v>
      </c>
      <c r="C37" s="390"/>
      <c r="D37" s="390">
        <f>D16+D5</f>
        <v>418.5318</v>
      </c>
      <c r="E37" s="390">
        <v>0</v>
      </c>
      <c r="F37" s="391">
        <f>D37/B37*100</f>
        <v>118.22878766649643</v>
      </c>
      <c r="G37" s="392"/>
    </row>
    <row r="38" spans="1:6" s="359" customFormat="1" ht="21" customHeight="1">
      <c r="A38" s="393"/>
      <c r="B38" s="394"/>
      <c r="C38" s="394"/>
      <c r="D38" s="394"/>
      <c r="E38" s="395"/>
      <c r="F38" s="396"/>
    </row>
    <row r="39" spans="1:6" s="359" customFormat="1" ht="21" customHeight="1">
      <c r="A39" s="393"/>
      <c r="B39" s="394"/>
      <c r="C39" s="394"/>
      <c r="D39" s="394"/>
      <c r="E39" s="395"/>
      <c r="F39" s="396"/>
    </row>
    <row r="40" spans="1:6" s="359" customFormat="1" ht="21" customHeight="1">
      <c r="A40" s="393"/>
      <c r="B40" s="394"/>
      <c r="C40" s="394"/>
      <c r="D40" s="394"/>
      <c r="E40" s="395"/>
      <c r="F40" s="396"/>
    </row>
    <row r="41" spans="1:6" s="359" customFormat="1" ht="21" customHeight="1">
      <c r="A41" s="393"/>
      <c r="B41" s="394"/>
      <c r="C41" s="394"/>
      <c r="D41" s="394"/>
      <c r="E41" s="395"/>
      <c r="F41" s="396"/>
    </row>
    <row r="42" spans="1:6" s="359" customFormat="1" ht="21" customHeight="1">
      <c r="A42" s="393"/>
      <c r="B42" s="394"/>
      <c r="C42" s="394"/>
      <c r="D42" s="394"/>
      <c r="E42" s="395"/>
      <c r="F42" s="396"/>
    </row>
    <row r="43" spans="1:6" s="359" customFormat="1" ht="21" customHeight="1">
      <c r="A43" s="393"/>
      <c r="B43" s="394"/>
      <c r="C43" s="394"/>
      <c r="D43" s="394"/>
      <c r="E43" s="395"/>
      <c r="F43" s="396"/>
    </row>
    <row r="44" spans="1:6" s="359" customFormat="1" ht="21" customHeight="1">
      <c r="A44" s="393"/>
      <c r="B44" s="394"/>
      <c r="C44" s="394"/>
      <c r="D44" s="394"/>
      <c r="E44" s="395"/>
      <c r="F44" s="396"/>
    </row>
    <row r="45" spans="1:6" s="359" customFormat="1" ht="21" customHeight="1">
      <c r="A45" s="393"/>
      <c r="B45" s="397"/>
      <c r="C45" s="394"/>
      <c r="D45" s="394"/>
      <c r="E45" s="395"/>
      <c r="F45" s="396"/>
    </row>
    <row r="46" spans="1:6" s="359" customFormat="1" ht="21" customHeight="1">
      <c r="A46" s="393"/>
      <c r="B46" s="394"/>
      <c r="C46" s="394"/>
      <c r="D46" s="394"/>
      <c r="E46" s="395"/>
      <c r="F46" s="396"/>
    </row>
    <row r="47" spans="1:6" s="359" customFormat="1" ht="21" customHeight="1">
      <c r="A47" s="393"/>
      <c r="B47" s="394"/>
      <c r="C47" s="394"/>
      <c r="D47" s="394"/>
      <c r="E47" s="395"/>
      <c r="F47" s="396"/>
    </row>
    <row r="48" spans="1:7" ht="21" customHeight="1">
      <c r="A48" s="393"/>
      <c r="B48" s="394"/>
      <c r="C48" s="394"/>
      <c r="D48" s="394"/>
      <c r="E48" s="395"/>
      <c r="F48" s="396"/>
      <c r="G48" s="359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spans="2:7" s="360" customFormat="1" ht="21" customHeight="1">
      <c r="B64" s="361"/>
      <c r="C64" s="361"/>
      <c r="D64" s="361"/>
      <c r="E64" s="362"/>
      <c r="F64" s="363"/>
      <c r="G64" s="364"/>
    </row>
    <row r="65" spans="2:7" s="360" customFormat="1" ht="21" customHeight="1">
      <c r="B65" s="361"/>
      <c r="C65" s="361"/>
      <c r="D65" s="361"/>
      <c r="E65" s="362"/>
      <c r="F65" s="363"/>
      <c r="G65" s="364"/>
    </row>
    <row r="66" spans="2:7" s="360" customFormat="1" ht="21" customHeight="1">
      <c r="B66" s="361"/>
      <c r="C66" s="361"/>
      <c r="D66" s="361"/>
      <c r="E66" s="362"/>
      <c r="F66" s="363"/>
      <c r="G66" s="364"/>
    </row>
    <row r="67" spans="2:7" s="360" customFormat="1" ht="21" customHeight="1">
      <c r="B67" s="361"/>
      <c r="C67" s="361"/>
      <c r="D67" s="361"/>
      <c r="E67" s="362"/>
      <c r="F67" s="363"/>
      <c r="G67" s="364"/>
    </row>
    <row r="68" spans="2:7" s="360" customFormat="1" ht="21" customHeight="1">
      <c r="B68" s="361"/>
      <c r="C68" s="361"/>
      <c r="D68" s="361"/>
      <c r="E68" s="362"/>
      <c r="F68" s="363"/>
      <c r="G68" s="364"/>
    </row>
    <row r="69" spans="2:7" s="360" customFormat="1" ht="21" customHeight="1">
      <c r="B69" s="361"/>
      <c r="C69" s="361"/>
      <c r="D69" s="361"/>
      <c r="E69" s="362"/>
      <c r="F69" s="363"/>
      <c r="G69" s="364"/>
    </row>
  </sheetData>
  <sheetProtection/>
  <mergeCells count="8">
    <mergeCell ref="A1:G1"/>
    <mergeCell ref="D2:E2"/>
    <mergeCell ref="F2:G2"/>
    <mergeCell ref="C3:E3"/>
    <mergeCell ref="A3:A4"/>
    <mergeCell ref="B3:B4"/>
    <mergeCell ref="F3:F4"/>
    <mergeCell ref="G3:G4"/>
  </mergeCells>
  <printOptions horizontalCentered="1"/>
  <pageMargins left="0.79" right="0.79" top="0.98" bottom="0.98" header="0.12" footer="0.31"/>
  <pageSetup firstPageNumber="76" useFirstPageNumber="1" horizontalDpi="600" verticalDpi="600" orientation="portrait" paperSize="9" scale="90"/>
  <headerFooter alignWithMargins="0">
    <oddFooter>&amp;C&amp;15—&amp;P—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E86"/>
  <sheetViews>
    <sheetView showZeros="0" workbookViewId="0" topLeftCell="A1">
      <selection activeCell="K30" sqref="K30"/>
    </sheetView>
  </sheetViews>
  <sheetFormatPr defaultColWidth="9.00390625" defaultRowHeight="14.25"/>
  <cols>
    <col min="1" max="1" width="53.875" style="302" customWidth="1"/>
    <col min="2" max="3" width="8.625" style="302" customWidth="1"/>
    <col min="4" max="4" width="8.625" style="303" customWidth="1"/>
    <col min="5" max="5" width="8.625" style="302" customWidth="1"/>
    <col min="6" max="16384" width="9.00390625" style="302" customWidth="1"/>
  </cols>
  <sheetData>
    <row r="1" spans="1:5" s="297" customFormat="1" ht="36" customHeight="1">
      <c r="A1" s="304" t="s">
        <v>932</v>
      </c>
      <c r="B1" s="304"/>
      <c r="C1" s="304"/>
      <c r="D1" s="304"/>
      <c r="E1" s="304"/>
    </row>
    <row r="2" spans="1:5" s="298" customFormat="1" ht="18" customHeight="1">
      <c r="A2" s="305"/>
      <c r="B2" s="305"/>
      <c r="C2" s="305"/>
      <c r="D2" s="306"/>
      <c r="E2" s="272" t="s">
        <v>933</v>
      </c>
    </row>
    <row r="3" spans="1:5" s="299" customFormat="1" ht="27.75" customHeight="1">
      <c r="A3" s="307" t="s">
        <v>934</v>
      </c>
      <c r="B3" s="274" t="s">
        <v>935</v>
      </c>
      <c r="C3" s="274" t="s">
        <v>55</v>
      </c>
      <c r="D3" s="308" t="s">
        <v>139</v>
      </c>
      <c r="E3" s="275" t="s">
        <v>936</v>
      </c>
    </row>
    <row r="4" spans="1:5" s="299" customFormat="1" ht="24" customHeight="1">
      <c r="A4" s="309" t="s">
        <v>937</v>
      </c>
      <c r="B4" s="310">
        <f>B5+B11+B19+B22+B35+B38+B52+B58+B14+B16</f>
        <v>346720.22000000003</v>
      </c>
      <c r="C4" s="310">
        <f>C5+C11+C19+C22+C35+C38+C52+C58+C14+C16</f>
        <v>335235.58</v>
      </c>
      <c r="D4" s="311">
        <f aca="true" t="shared" si="0" ref="D4:D63">IF(B4&lt;&gt;0,C4/B4*100,0)</f>
        <v>96.68763477365121</v>
      </c>
      <c r="E4" s="279"/>
    </row>
    <row r="5" spans="1:5" s="299" customFormat="1" ht="24" customHeight="1">
      <c r="A5" s="312" t="s">
        <v>938</v>
      </c>
      <c r="B5" s="310">
        <f>B6+B9</f>
        <v>816</v>
      </c>
      <c r="C5" s="310">
        <f>C6+C9</f>
        <v>816</v>
      </c>
      <c r="D5" s="311">
        <f t="shared" si="0"/>
        <v>100</v>
      </c>
      <c r="E5" s="279"/>
    </row>
    <row r="6" spans="1:5" s="300" customFormat="1" ht="24" customHeight="1">
      <c r="A6" s="313" t="s">
        <v>939</v>
      </c>
      <c r="B6" s="310">
        <f>SUM(B7:B8)</f>
        <v>725</v>
      </c>
      <c r="C6" s="310">
        <f>SUM(C7:C8)</f>
        <v>725</v>
      </c>
      <c r="D6" s="311">
        <f t="shared" si="0"/>
        <v>100</v>
      </c>
      <c r="E6" s="279"/>
    </row>
    <row r="7" spans="1:5" s="300" customFormat="1" ht="24" customHeight="1">
      <c r="A7" s="314" t="s">
        <v>940</v>
      </c>
      <c r="B7" s="310">
        <f aca="true" t="shared" si="1" ref="B7:B10">C7</f>
        <v>191</v>
      </c>
      <c r="C7" s="310">
        <v>191</v>
      </c>
      <c r="D7" s="311">
        <f t="shared" si="0"/>
        <v>100</v>
      </c>
      <c r="E7" s="279"/>
    </row>
    <row r="8" spans="1:5" s="300" customFormat="1" ht="24" customHeight="1">
      <c r="A8" s="314" t="s">
        <v>941</v>
      </c>
      <c r="B8" s="310">
        <f t="shared" si="1"/>
        <v>534</v>
      </c>
      <c r="C8" s="310">
        <v>534</v>
      </c>
      <c r="D8" s="311">
        <f t="shared" si="0"/>
        <v>100</v>
      </c>
      <c r="E8" s="279"/>
    </row>
    <row r="9" spans="1:5" s="300" customFormat="1" ht="24" customHeight="1">
      <c r="A9" s="315" t="s">
        <v>942</v>
      </c>
      <c r="B9" s="310">
        <f t="shared" si="1"/>
        <v>91</v>
      </c>
      <c r="C9" s="310">
        <f aca="true" t="shared" si="2" ref="C9:C12">C10</f>
        <v>91</v>
      </c>
      <c r="D9" s="311">
        <f t="shared" si="0"/>
        <v>100</v>
      </c>
      <c r="E9" s="279"/>
    </row>
    <row r="10" spans="1:5" s="300" customFormat="1" ht="24" customHeight="1">
      <c r="A10" s="314" t="s">
        <v>943</v>
      </c>
      <c r="B10" s="310">
        <f t="shared" si="1"/>
        <v>91</v>
      </c>
      <c r="C10" s="310">
        <v>91</v>
      </c>
      <c r="D10" s="311">
        <f t="shared" si="0"/>
        <v>100</v>
      </c>
      <c r="E10" s="279"/>
    </row>
    <row r="11" spans="1:5" s="298" customFormat="1" ht="24" customHeight="1">
      <c r="A11" s="316" t="s">
        <v>944</v>
      </c>
      <c r="B11" s="310">
        <f aca="true" t="shared" si="3" ref="B11:B14">B12</f>
        <v>116.16</v>
      </c>
      <c r="C11" s="310">
        <f t="shared" si="2"/>
        <v>116.16</v>
      </c>
      <c r="D11" s="311">
        <f t="shared" si="0"/>
        <v>100</v>
      </c>
      <c r="E11" s="279"/>
    </row>
    <row r="12" spans="1:5" s="298" customFormat="1" ht="24" customHeight="1">
      <c r="A12" s="317" t="s">
        <v>945</v>
      </c>
      <c r="B12" s="310">
        <f t="shared" si="3"/>
        <v>116.16</v>
      </c>
      <c r="C12" s="310">
        <f t="shared" si="2"/>
        <v>116.16</v>
      </c>
      <c r="D12" s="311">
        <f t="shared" si="0"/>
        <v>100</v>
      </c>
      <c r="E12" s="318"/>
    </row>
    <row r="13" spans="1:5" s="299" customFormat="1" ht="24" customHeight="1">
      <c r="A13" s="319" t="s">
        <v>946</v>
      </c>
      <c r="B13" s="310">
        <f aca="true" t="shared" si="4" ref="B13:B18">C13</f>
        <v>116.16</v>
      </c>
      <c r="C13" s="310">
        <v>116.16</v>
      </c>
      <c r="D13" s="311">
        <f t="shared" si="0"/>
        <v>100</v>
      </c>
      <c r="E13" s="318"/>
    </row>
    <row r="14" spans="1:5" s="299" customFormat="1" ht="24" customHeight="1">
      <c r="A14" s="320" t="s">
        <v>947</v>
      </c>
      <c r="B14" s="310">
        <f t="shared" si="3"/>
        <v>979</v>
      </c>
      <c r="C14" s="310">
        <f aca="true" t="shared" si="5" ref="C14:C17">C15</f>
        <v>979</v>
      </c>
      <c r="D14" s="311">
        <f t="shared" si="0"/>
        <v>100</v>
      </c>
      <c r="E14" s="318"/>
    </row>
    <row r="15" spans="1:5" s="299" customFormat="1" ht="24" customHeight="1">
      <c r="A15" s="321" t="s">
        <v>948</v>
      </c>
      <c r="B15" s="310">
        <f t="shared" si="4"/>
        <v>979</v>
      </c>
      <c r="C15" s="310">
        <v>979</v>
      </c>
      <c r="D15" s="311">
        <f t="shared" si="0"/>
        <v>100</v>
      </c>
      <c r="E15" s="318"/>
    </row>
    <row r="16" spans="1:5" s="300" customFormat="1" ht="24" customHeight="1">
      <c r="A16" s="322" t="s">
        <v>949</v>
      </c>
      <c r="B16" s="310">
        <f aca="true" t="shared" si="6" ref="B16:B20">B17</f>
        <v>4500</v>
      </c>
      <c r="C16" s="310">
        <f t="shared" si="5"/>
        <v>4500</v>
      </c>
      <c r="D16" s="311">
        <f t="shared" si="0"/>
        <v>100</v>
      </c>
      <c r="E16" s="323"/>
    </row>
    <row r="17" spans="1:5" s="300" customFormat="1" ht="24" customHeight="1">
      <c r="A17" s="324" t="s">
        <v>950</v>
      </c>
      <c r="B17" s="310">
        <f t="shared" si="6"/>
        <v>4500</v>
      </c>
      <c r="C17" s="310">
        <f t="shared" si="5"/>
        <v>4500</v>
      </c>
      <c r="D17" s="311">
        <f t="shared" si="0"/>
        <v>100</v>
      </c>
      <c r="E17" s="323"/>
    </row>
    <row r="18" spans="1:5" s="300" customFormat="1" ht="24" customHeight="1">
      <c r="A18" s="322" t="s">
        <v>951</v>
      </c>
      <c r="B18" s="310">
        <f t="shared" si="4"/>
        <v>4500</v>
      </c>
      <c r="C18" s="310">
        <v>4500</v>
      </c>
      <c r="D18" s="311">
        <f t="shared" si="0"/>
        <v>100</v>
      </c>
      <c r="E18" s="323"/>
    </row>
    <row r="19" spans="1:5" s="300" customFormat="1" ht="24" customHeight="1">
      <c r="A19" s="316" t="s">
        <v>952</v>
      </c>
      <c r="B19" s="310">
        <f t="shared" si="6"/>
        <v>41</v>
      </c>
      <c r="C19" s="310">
        <f>C20</f>
        <v>41</v>
      </c>
      <c r="D19" s="311">
        <f t="shared" si="0"/>
        <v>100</v>
      </c>
      <c r="E19" s="325"/>
    </row>
    <row r="20" spans="1:5" s="300" customFormat="1" ht="24" customHeight="1">
      <c r="A20" s="317" t="s">
        <v>953</v>
      </c>
      <c r="B20" s="310">
        <f t="shared" si="6"/>
        <v>41</v>
      </c>
      <c r="C20" s="310">
        <f>C21</f>
        <v>41</v>
      </c>
      <c r="D20" s="311">
        <f t="shared" si="0"/>
        <v>100</v>
      </c>
      <c r="E20" s="318"/>
    </row>
    <row r="21" spans="1:5" s="300" customFormat="1" ht="24" customHeight="1">
      <c r="A21" s="319" t="s">
        <v>954</v>
      </c>
      <c r="B21" s="326">
        <f aca="true" t="shared" si="7" ref="B21:B25">C21</f>
        <v>41</v>
      </c>
      <c r="C21" s="326">
        <v>41</v>
      </c>
      <c r="D21" s="311">
        <f t="shared" si="0"/>
        <v>100</v>
      </c>
      <c r="E21" s="318"/>
    </row>
    <row r="22" spans="1:5" s="300" customFormat="1" ht="24" customHeight="1">
      <c r="A22" s="316" t="s">
        <v>955</v>
      </c>
      <c r="B22" s="326">
        <f>B23+B27+B29+B33</f>
        <v>170796.66</v>
      </c>
      <c r="C22" s="326">
        <f>C23+C27+C29+C33</f>
        <v>167578.15</v>
      </c>
      <c r="D22" s="311">
        <f t="shared" si="0"/>
        <v>98.11558961398893</v>
      </c>
      <c r="E22" s="318"/>
    </row>
    <row r="23" spans="1:5" s="300" customFormat="1" ht="24" customHeight="1">
      <c r="A23" s="317" t="s">
        <v>956</v>
      </c>
      <c r="B23" s="310">
        <f>SUM(B24:B26)</f>
        <v>30206.66</v>
      </c>
      <c r="C23" s="310">
        <f>SUM(C24:C26)</f>
        <v>26988.149999999998</v>
      </c>
      <c r="D23" s="311">
        <f t="shared" si="0"/>
        <v>89.34503185721294</v>
      </c>
      <c r="E23" s="318"/>
    </row>
    <row r="24" spans="1:5" s="299" customFormat="1" ht="24" customHeight="1">
      <c r="A24" s="319" t="s">
        <v>957</v>
      </c>
      <c r="B24" s="326">
        <f t="shared" si="7"/>
        <v>5700</v>
      </c>
      <c r="C24" s="326">
        <v>5700</v>
      </c>
      <c r="D24" s="311">
        <f t="shared" si="0"/>
        <v>100</v>
      </c>
      <c r="E24" s="318"/>
    </row>
    <row r="25" spans="1:5" s="299" customFormat="1" ht="24" customHeight="1">
      <c r="A25" s="319" t="s">
        <v>958</v>
      </c>
      <c r="B25" s="326">
        <f t="shared" si="7"/>
        <v>286.8</v>
      </c>
      <c r="C25" s="326">
        <v>286.8</v>
      </c>
      <c r="D25" s="311">
        <f t="shared" si="0"/>
        <v>100</v>
      </c>
      <c r="E25" s="318"/>
    </row>
    <row r="26" spans="1:5" s="300" customFormat="1" ht="24" customHeight="1">
      <c r="A26" s="319" t="s">
        <v>959</v>
      </c>
      <c r="B26" s="326">
        <f>C26+3218.51</f>
        <v>24219.86</v>
      </c>
      <c r="C26" s="326">
        <v>21001.35</v>
      </c>
      <c r="D26" s="311">
        <f t="shared" si="0"/>
        <v>86.71127743925851</v>
      </c>
      <c r="E26" s="318"/>
    </row>
    <row r="27" spans="1:5" s="300" customFormat="1" ht="24" customHeight="1">
      <c r="A27" s="317" t="s">
        <v>960</v>
      </c>
      <c r="B27" s="310">
        <f>B28</f>
        <v>749</v>
      </c>
      <c r="C27" s="310">
        <f>C28</f>
        <v>749</v>
      </c>
      <c r="D27" s="311">
        <f t="shared" si="0"/>
        <v>100</v>
      </c>
      <c r="E27" s="318"/>
    </row>
    <row r="28" spans="1:5" s="300" customFormat="1" ht="24" customHeight="1">
      <c r="A28" s="317" t="s">
        <v>961</v>
      </c>
      <c r="B28" s="310">
        <f aca="true" t="shared" si="8" ref="B28:B32">C28</f>
        <v>749</v>
      </c>
      <c r="C28" s="326">
        <v>749</v>
      </c>
      <c r="D28" s="311">
        <f t="shared" si="0"/>
        <v>100</v>
      </c>
      <c r="E28" s="318"/>
    </row>
    <row r="29" spans="1:5" s="300" customFormat="1" ht="24" customHeight="1">
      <c r="A29" s="317" t="s">
        <v>962</v>
      </c>
      <c r="B29" s="310">
        <f>B30+B31+B32</f>
        <v>19841</v>
      </c>
      <c r="C29" s="310">
        <f>C30+C31+C32</f>
        <v>19841</v>
      </c>
      <c r="D29" s="311">
        <f t="shared" si="0"/>
        <v>100</v>
      </c>
      <c r="E29" s="318"/>
    </row>
    <row r="30" spans="1:5" s="300" customFormat="1" ht="24" customHeight="1">
      <c r="A30" s="327" t="s">
        <v>963</v>
      </c>
      <c r="B30" s="328">
        <f t="shared" si="8"/>
        <v>15893</v>
      </c>
      <c r="C30" s="328">
        <v>15893</v>
      </c>
      <c r="D30" s="329">
        <f t="shared" si="0"/>
        <v>100</v>
      </c>
      <c r="E30" s="330"/>
    </row>
    <row r="31" spans="1:5" s="300" customFormat="1" ht="24" customHeight="1">
      <c r="A31" s="317" t="s">
        <v>964</v>
      </c>
      <c r="B31" s="326">
        <f t="shared" si="8"/>
        <v>3346</v>
      </c>
      <c r="C31" s="326">
        <v>3346</v>
      </c>
      <c r="D31" s="311">
        <f t="shared" si="0"/>
        <v>100</v>
      </c>
      <c r="E31" s="318"/>
    </row>
    <row r="32" spans="1:5" s="300" customFormat="1" ht="24" customHeight="1">
      <c r="A32" s="317" t="s">
        <v>965</v>
      </c>
      <c r="B32" s="326">
        <f t="shared" si="8"/>
        <v>602</v>
      </c>
      <c r="C32" s="326">
        <v>602</v>
      </c>
      <c r="D32" s="311">
        <f t="shared" si="0"/>
        <v>100</v>
      </c>
      <c r="E32" s="318"/>
    </row>
    <row r="33" spans="1:5" s="300" customFormat="1" ht="24" customHeight="1">
      <c r="A33" s="317" t="s">
        <v>966</v>
      </c>
      <c r="B33" s="326">
        <f aca="true" t="shared" si="9" ref="B33:B36">B34</f>
        <v>120000</v>
      </c>
      <c r="C33" s="326">
        <f aca="true" t="shared" si="10" ref="C33:C36">C34</f>
        <v>120000</v>
      </c>
      <c r="D33" s="311">
        <f t="shared" si="0"/>
        <v>100</v>
      </c>
      <c r="E33" s="318"/>
    </row>
    <row r="34" spans="1:5" s="300" customFormat="1" ht="24" customHeight="1">
      <c r="A34" s="317" t="s">
        <v>967</v>
      </c>
      <c r="B34" s="326">
        <f>C34</f>
        <v>120000</v>
      </c>
      <c r="C34" s="326">
        <v>120000</v>
      </c>
      <c r="D34" s="311">
        <f t="shared" si="0"/>
        <v>100</v>
      </c>
      <c r="E34" s="318"/>
    </row>
    <row r="35" spans="1:5" s="300" customFormat="1" ht="24" customHeight="1">
      <c r="A35" s="320" t="s">
        <v>968</v>
      </c>
      <c r="B35" s="310">
        <f t="shared" si="9"/>
        <v>14651.17</v>
      </c>
      <c r="C35" s="310">
        <f t="shared" si="10"/>
        <v>14623.25</v>
      </c>
      <c r="D35" s="311">
        <f t="shared" si="0"/>
        <v>99.809435014405</v>
      </c>
      <c r="E35" s="318"/>
    </row>
    <row r="36" spans="1:4" s="300" customFormat="1" ht="24" customHeight="1">
      <c r="A36" s="317" t="s">
        <v>969</v>
      </c>
      <c r="B36" s="310">
        <f t="shared" si="9"/>
        <v>14651.17</v>
      </c>
      <c r="C36" s="310">
        <f t="shared" si="10"/>
        <v>14623.25</v>
      </c>
      <c r="D36" s="311">
        <f t="shared" si="0"/>
        <v>99.809435014405</v>
      </c>
    </row>
    <row r="37" spans="1:5" s="300" customFormat="1" ht="24" customHeight="1">
      <c r="A37" s="331" t="s">
        <v>970</v>
      </c>
      <c r="B37" s="332">
        <f>C37+27.92</f>
        <v>14651.17</v>
      </c>
      <c r="C37" s="326">
        <v>14623.25</v>
      </c>
      <c r="D37" s="311">
        <f t="shared" si="0"/>
        <v>99.809435014405</v>
      </c>
      <c r="E37" s="333"/>
    </row>
    <row r="38" spans="1:4" s="300" customFormat="1" ht="24" customHeight="1">
      <c r="A38" s="316" t="s">
        <v>971</v>
      </c>
      <c r="B38" s="326">
        <f>B39+B41+B46</f>
        <v>129546.73999999999</v>
      </c>
      <c r="C38" s="326">
        <f>C39+C41+C46</f>
        <v>121308.53</v>
      </c>
      <c r="D38" s="311">
        <f t="shared" si="0"/>
        <v>93.64074310167898</v>
      </c>
    </row>
    <row r="39" spans="1:5" ht="24" customHeight="1">
      <c r="A39" s="317" t="s">
        <v>972</v>
      </c>
      <c r="B39" s="310">
        <f>B40</f>
        <v>74000</v>
      </c>
      <c r="C39" s="326">
        <f>C40</f>
        <v>74000</v>
      </c>
      <c r="D39" s="311">
        <f t="shared" si="0"/>
        <v>100</v>
      </c>
      <c r="E39" s="300"/>
    </row>
    <row r="40" spans="1:5" ht="24" customHeight="1">
      <c r="A40" s="334" t="s">
        <v>973</v>
      </c>
      <c r="B40" s="310">
        <f>C40</f>
        <v>74000</v>
      </c>
      <c r="C40" s="326">
        <v>74000</v>
      </c>
      <c r="D40" s="311">
        <f t="shared" si="0"/>
        <v>100</v>
      </c>
      <c r="E40" s="300"/>
    </row>
    <row r="41" spans="1:5" ht="24" customHeight="1">
      <c r="A41" s="317" t="s">
        <v>974</v>
      </c>
      <c r="B41" s="310">
        <f>SUM(B42:B45)</f>
        <v>25661.65</v>
      </c>
      <c r="C41" s="326">
        <f>SUM(C42:C45)</f>
        <v>17423.440000000002</v>
      </c>
      <c r="D41" s="311">
        <f t="shared" si="0"/>
        <v>67.89680320634098</v>
      </c>
      <c r="E41" s="300"/>
    </row>
    <row r="42" spans="1:5" ht="24" customHeight="1">
      <c r="A42" s="317" t="s">
        <v>975</v>
      </c>
      <c r="B42" s="310">
        <f>C42+4482.25</f>
        <v>9939.27</v>
      </c>
      <c r="C42" s="326">
        <v>5457.02</v>
      </c>
      <c r="D42" s="311">
        <f t="shared" si="0"/>
        <v>54.90362974343186</v>
      </c>
      <c r="E42" s="300"/>
    </row>
    <row r="43" spans="1:5" ht="24" customHeight="1">
      <c r="A43" s="317" t="s">
        <v>976</v>
      </c>
      <c r="B43" s="310">
        <f>C43+2311.96</f>
        <v>9177.380000000001</v>
      </c>
      <c r="C43" s="326">
        <v>6865.42</v>
      </c>
      <c r="D43" s="311">
        <f t="shared" si="0"/>
        <v>74.8080606883446</v>
      </c>
      <c r="E43" s="300"/>
    </row>
    <row r="44" spans="1:5" ht="24" customHeight="1">
      <c r="A44" s="317" t="s">
        <v>977</v>
      </c>
      <c r="B44" s="310">
        <f>C44+1415</f>
        <v>1415</v>
      </c>
      <c r="C44" s="326"/>
      <c r="D44" s="311">
        <f t="shared" si="0"/>
        <v>0</v>
      </c>
      <c r="E44" s="300"/>
    </row>
    <row r="45" spans="1:5" ht="24" customHeight="1">
      <c r="A45" s="317" t="s">
        <v>978</v>
      </c>
      <c r="B45" s="310">
        <f>C45+29</f>
        <v>5130</v>
      </c>
      <c r="C45" s="326">
        <v>5101</v>
      </c>
      <c r="D45" s="311">
        <f t="shared" si="0"/>
        <v>99.43469785575049</v>
      </c>
      <c r="E45" s="300"/>
    </row>
    <row r="46" spans="1:5" ht="24" customHeight="1">
      <c r="A46" s="317" t="s">
        <v>979</v>
      </c>
      <c r="B46" s="310">
        <f>SUM(B47:B51)</f>
        <v>29885.09</v>
      </c>
      <c r="C46" s="326">
        <f>SUM(C47:C51)</f>
        <v>29885.09</v>
      </c>
      <c r="D46" s="311">
        <f t="shared" si="0"/>
        <v>100</v>
      </c>
      <c r="E46" s="300"/>
    </row>
    <row r="47" spans="1:5" ht="24" customHeight="1">
      <c r="A47" s="319" t="s">
        <v>980</v>
      </c>
      <c r="B47" s="326">
        <f aca="true" t="shared" si="11" ref="B47:B52">C47</f>
        <v>7298</v>
      </c>
      <c r="C47" s="326">
        <v>7298</v>
      </c>
      <c r="D47" s="311">
        <f t="shared" si="0"/>
        <v>100</v>
      </c>
      <c r="E47" s="300"/>
    </row>
    <row r="48" spans="1:5" ht="24" customHeight="1">
      <c r="A48" s="319" t="s">
        <v>981</v>
      </c>
      <c r="B48" s="326">
        <f t="shared" si="11"/>
        <v>19162.99</v>
      </c>
      <c r="C48" s="326">
        <v>19162.99</v>
      </c>
      <c r="D48" s="311">
        <f t="shared" si="0"/>
        <v>100</v>
      </c>
      <c r="E48" s="300"/>
    </row>
    <row r="49" spans="1:5" ht="24" customHeight="1">
      <c r="A49" s="319" t="s">
        <v>982</v>
      </c>
      <c r="B49" s="326">
        <f t="shared" si="11"/>
        <v>405</v>
      </c>
      <c r="C49" s="326">
        <v>405</v>
      </c>
      <c r="D49" s="311">
        <f t="shared" si="0"/>
        <v>100</v>
      </c>
      <c r="E49" s="300"/>
    </row>
    <row r="50" spans="1:5" ht="24" customHeight="1">
      <c r="A50" s="319" t="s">
        <v>983</v>
      </c>
      <c r="B50" s="326">
        <f t="shared" si="11"/>
        <v>3014.1</v>
      </c>
      <c r="C50" s="326">
        <v>3014.1</v>
      </c>
      <c r="D50" s="311">
        <f t="shared" si="0"/>
        <v>100</v>
      </c>
      <c r="E50" s="300"/>
    </row>
    <row r="51" spans="1:5" ht="24" customHeight="1">
      <c r="A51" s="331" t="s">
        <v>984</v>
      </c>
      <c r="B51" s="326">
        <f t="shared" si="11"/>
        <v>5</v>
      </c>
      <c r="C51" s="326">
        <v>5</v>
      </c>
      <c r="D51" s="311">
        <f t="shared" si="0"/>
        <v>100</v>
      </c>
      <c r="E51" s="300"/>
    </row>
    <row r="52" spans="1:5" ht="24" customHeight="1">
      <c r="A52" s="335" t="s">
        <v>985</v>
      </c>
      <c r="B52" s="326">
        <f t="shared" si="11"/>
        <v>25058.84</v>
      </c>
      <c r="C52" s="326">
        <f>C53</f>
        <v>25058.84</v>
      </c>
      <c r="D52" s="311">
        <f t="shared" si="0"/>
        <v>100</v>
      </c>
      <c r="E52" s="300"/>
    </row>
    <row r="53" spans="1:4" s="301" customFormat="1" ht="24" customHeight="1">
      <c r="A53" s="335" t="s">
        <v>986</v>
      </c>
      <c r="B53" s="326">
        <f>B54+B55+B56+B57</f>
        <v>25058.84</v>
      </c>
      <c r="C53" s="326">
        <f>SUM(C54:C57)</f>
        <v>25058.84</v>
      </c>
      <c r="D53" s="311">
        <f t="shared" si="0"/>
        <v>100</v>
      </c>
    </row>
    <row r="54" spans="1:5" s="301" customFormat="1" ht="24" customHeight="1">
      <c r="A54" s="316" t="s">
        <v>987</v>
      </c>
      <c r="B54" s="326">
        <f aca="true" t="shared" si="12" ref="B54:B58">C54</f>
        <v>3573.05</v>
      </c>
      <c r="C54" s="326">
        <v>3573.05</v>
      </c>
      <c r="D54" s="311">
        <f t="shared" si="0"/>
        <v>100</v>
      </c>
      <c r="E54" s="336"/>
    </row>
    <row r="55" spans="1:4" s="301" customFormat="1" ht="24" customHeight="1">
      <c r="A55" s="335" t="s">
        <v>988</v>
      </c>
      <c r="B55" s="326">
        <f t="shared" si="12"/>
        <v>16431.47</v>
      </c>
      <c r="C55" s="337">
        <v>16431.47</v>
      </c>
      <c r="D55" s="311">
        <f t="shared" si="0"/>
        <v>100</v>
      </c>
    </row>
    <row r="56" spans="1:4" s="301" customFormat="1" ht="24" customHeight="1">
      <c r="A56" s="335" t="s">
        <v>989</v>
      </c>
      <c r="B56" s="326">
        <f t="shared" si="12"/>
        <v>4886.89</v>
      </c>
      <c r="C56" s="337">
        <v>4886.89</v>
      </c>
      <c r="D56" s="311">
        <f t="shared" si="0"/>
        <v>100</v>
      </c>
    </row>
    <row r="57" spans="1:5" s="301" customFormat="1" ht="24" customHeight="1">
      <c r="A57" s="338" t="s">
        <v>990</v>
      </c>
      <c r="B57" s="328">
        <f t="shared" si="12"/>
        <v>167.43</v>
      </c>
      <c r="C57" s="328">
        <v>167.43</v>
      </c>
      <c r="D57" s="329">
        <f t="shared" si="0"/>
        <v>100</v>
      </c>
      <c r="E57" s="339"/>
    </row>
    <row r="58" spans="1:5" ht="24" customHeight="1">
      <c r="A58" s="335" t="s">
        <v>991</v>
      </c>
      <c r="B58" s="326">
        <f t="shared" si="12"/>
        <v>214.64999999999998</v>
      </c>
      <c r="C58" s="326">
        <f>C59</f>
        <v>214.64999999999998</v>
      </c>
      <c r="D58" s="311">
        <f t="shared" si="0"/>
        <v>100</v>
      </c>
      <c r="E58" s="300"/>
    </row>
    <row r="59" spans="1:4" s="301" customFormat="1" ht="24" customHeight="1">
      <c r="A59" s="335" t="s">
        <v>992</v>
      </c>
      <c r="B59" s="326">
        <f>B60+B61+B62+B63</f>
        <v>214.64999999999998</v>
      </c>
      <c r="C59" s="337">
        <f>SUM(C60:C664)</f>
        <v>214.64999999999998</v>
      </c>
      <c r="D59" s="311">
        <f t="shared" si="0"/>
        <v>100</v>
      </c>
    </row>
    <row r="60" spans="1:4" s="301" customFormat="1" ht="24" customHeight="1">
      <c r="A60" s="335" t="s">
        <v>993</v>
      </c>
      <c r="B60" s="340">
        <f aca="true" t="shared" si="13" ref="B60:B63">C60</f>
        <v>0.18</v>
      </c>
      <c r="C60" s="341">
        <v>0.18</v>
      </c>
      <c r="D60" s="311">
        <f t="shared" si="0"/>
        <v>100</v>
      </c>
    </row>
    <row r="61" spans="1:4" s="301" customFormat="1" ht="24" customHeight="1">
      <c r="A61" s="335" t="s">
        <v>994</v>
      </c>
      <c r="B61" s="326">
        <f t="shared" si="13"/>
        <v>132.82</v>
      </c>
      <c r="C61" s="337">
        <v>132.82</v>
      </c>
      <c r="D61" s="311">
        <f t="shared" si="0"/>
        <v>100</v>
      </c>
    </row>
    <row r="62" spans="1:4" s="301" customFormat="1" ht="24" customHeight="1">
      <c r="A62" s="335" t="s">
        <v>995</v>
      </c>
      <c r="B62" s="326">
        <f t="shared" si="13"/>
        <v>81.64</v>
      </c>
      <c r="C62" s="337">
        <v>81.64</v>
      </c>
      <c r="D62" s="311">
        <f t="shared" si="0"/>
        <v>100</v>
      </c>
    </row>
    <row r="63" spans="1:5" s="301" customFormat="1" ht="24" customHeight="1">
      <c r="A63" s="316" t="s">
        <v>996</v>
      </c>
      <c r="B63" s="340">
        <f t="shared" si="13"/>
        <v>0.01</v>
      </c>
      <c r="C63" s="341">
        <v>0.01</v>
      </c>
      <c r="D63" s="311">
        <f t="shared" si="0"/>
        <v>100</v>
      </c>
      <c r="E63" s="342"/>
    </row>
    <row r="64" spans="1:5" ht="24" customHeight="1">
      <c r="A64" s="343"/>
      <c r="B64" s="344"/>
      <c r="C64" s="326"/>
      <c r="D64" s="345"/>
      <c r="E64" s="346"/>
    </row>
    <row r="65" spans="1:5" ht="21" customHeight="1">
      <c r="A65" s="347"/>
      <c r="B65" s="348"/>
      <c r="C65" s="348"/>
      <c r="D65" s="349"/>
      <c r="E65" s="346"/>
    </row>
    <row r="66" spans="1:5" ht="21" customHeight="1">
      <c r="A66" s="350"/>
      <c r="B66" s="348"/>
      <c r="C66" s="348"/>
      <c r="D66" s="349"/>
      <c r="E66" s="346"/>
    </row>
    <row r="67" spans="1:5" ht="21" customHeight="1">
      <c r="A67" s="350"/>
      <c r="B67" s="348"/>
      <c r="C67" s="348"/>
      <c r="D67" s="349"/>
      <c r="E67" s="346"/>
    </row>
    <row r="68" spans="1:5" ht="21" customHeight="1">
      <c r="A68" s="350"/>
      <c r="B68" s="348"/>
      <c r="C68" s="348"/>
      <c r="D68" s="349"/>
      <c r="E68" s="346"/>
    </row>
    <row r="69" spans="1:5" ht="21" customHeight="1">
      <c r="A69" s="350"/>
      <c r="B69" s="348"/>
      <c r="C69" s="348"/>
      <c r="D69" s="349"/>
      <c r="E69" s="346"/>
    </row>
    <row r="70" spans="1:5" ht="21" customHeight="1">
      <c r="A70" s="350"/>
      <c r="B70" s="348"/>
      <c r="C70" s="348"/>
      <c r="D70" s="349"/>
      <c r="E70" s="346"/>
    </row>
    <row r="71" spans="1:5" ht="21" customHeight="1">
      <c r="A71" s="350"/>
      <c r="B71" s="348"/>
      <c r="C71" s="348"/>
      <c r="D71" s="349"/>
      <c r="E71" s="346"/>
    </row>
    <row r="72" spans="1:5" ht="21" customHeight="1">
      <c r="A72" s="350"/>
      <c r="B72" s="348"/>
      <c r="C72" s="348"/>
      <c r="D72" s="349"/>
      <c r="E72" s="346"/>
    </row>
    <row r="73" spans="1:5" ht="21" customHeight="1">
      <c r="A73" s="350"/>
      <c r="B73" s="348"/>
      <c r="C73" s="348"/>
      <c r="D73" s="349"/>
      <c r="E73" s="346"/>
    </row>
    <row r="74" spans="1:5" ht="21" customHeight="1">
      <c r="A74" s="350"/>
      <c r="B74" s="348"/>
      <c r="C74" s="348"/>
      <c r="D74" s="349"/>
      <c r="E74" s="346"/>
    </row>
    <row r="75" spans="1:5" ht="21" customHeight="1">
      <c r="A75" s="350"/>
      <c r="B75" s="348"/>
      <c r="C75" s="348"/>
      <c r="D75" s="349"/>
      <c r="E75" s="346"/>
    </row>
    <row r="76" spans="1:5" ht="21" customHeight="1">
      <c r="A76" s="350"/>
      <c r="B76" s="348"/>
      <c r="C76" s="348"/>
      <c r="D76" s="349"/>
      <c r="E76" s="346"/>
    </row>
    <row r="77" spans="1:5" ht="21" customHeight="1">
      <c r="A77" s="350"/>
      <c r="B77" s="348"/>
      <c r="C77" s="348"/>
      <c r="D77" s="349"/>
      <c r="E77" s="346"/>
    </row>
    <row r="78" spans="1:5" ht="21" customHeight="1">
      <c r="A78" s="350"/>
      <c r="B78" s="348"/>
      <c r="C78" s="348"/>
      <c r="D78" s="349"/>
      <c r="E78" s="346"/>
    </row>
    <row r="79" spans="1:5" ht="21" customHeight="1">
      <c r="A79" s="350"/>
      <c r="B79" s="348"/>
      <c r="C79" s="348"/>
      <c r="D79" s="349"/>
      <c r="E79" s="346"/>
    </row>
    <row r="80" spans="1:5" ht="21" customHeight="1">
      <c r="A80" s="350"/>
      <c r="B80" s="348"/>
      <c r="C80" s="348"/>
      <c r="D80" s="349"/>
      <c r="E80" s="346"/>
    </row>
    <row r="81" spans="1:5" ht="21" customHeight="1">
      <c r="A81" s="350"/>
      <c r="B81" s="348"/>
      <c r="C81" s="348"/>
      <c r="D81" s="349"/>
      <c r="E81" s="346"/>
    </row>
    <row r="82" spans="1:5" ht="21" customHeight="1">
      <c r="A82" s="350"/>
      <c r="B82" s="348"/>
      <c r="C82" s="348"/>
      <c r="D82" s="349"/>
      <c r="E82" s="346"/>
    </row>
    <row r="83" spans="1:5" ht="21" customHeight="1">
      <c r="A83" s="350"/>
      <c r="B83" s="348"/>
      <c r="C83" s="348"/>
      <c r="D83" s="349"/>
      <c r="E83" s="346"/>
    </row>
    <row r="84" spans="1:5" ht="21" customHeight="1">
      <c r="A84" s="350"/>
      <c r="B84" s="348"/>
      <c r="C84" s="348"/>
      <c r="D84" s="349"/>
      <c r="E84" s="346"/>
    </row>
    <row r="85" spans="1:5" ht="21" customHeight="1">
      <c r="A85" s="350"/>
      <c r="B85" s="348"/>
      <c r="C85" s="348"/>
      <c r="D85" s="349"/>
      <c r="E85" s="346"/>
    </row>
    <row r="86" spans="1:5" ht="21" customHeight="1">
      <c r="A86" s="351"/>
      <c r="B86" s="352"/>
      <c r="C86" s="352"/>
      <c r="D86" s="353"/>
      <c r="E86" s="354"/>
    </row>
    <row r="87" ht="21" customHeight="1"/>
    <row r="88" ht="21" customHeight="1"/>
  </sheetData>
  <sheetProtection/>
  <mergeCells count="1">
    <mergeCell ref="A1:E1"/>
  </mergeCells>
  <printOptions horizontalCentered="1"/>
  <pageMargins left="0.79" right="0.79" top="0.98" bottom="0.98" header="0.12" footer="0.31"/>
  <pageSetup firstPageNumber="79" useFirstPageNumber="1" horizontalDpi="600" verticalDpi="600" orientation="portrait" paperSize="9" scale="90"/>
  <headerFooter alignWithMargins="0">
    <oddFooter>&amp;C&amp;15—&amp;P—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"/>
  <sheetViews>
    <sheetView showZeros="0" workbookViewId="0" topLeftCell="A1">
      <pane ySplit="3" topLeftCell="A4" activePane="bottomLeft" state="frozen"/>
      <selection pane="bottomLeft" activeCell="K18" sqref="K18"/>
    </sheetView>
  </sheetViews>
  <sheetFormatPr defaultColWidth="9.00390625" defaultRowHeight="14.25"/>
  <cols>
    <col min="1" max="1" width="36.50390625" style="269" customWidth="1"/>
    <col min="2" max="5" width="13.125" style="269" customWidth="1"/>
    <col min="6" max="16384" width="9.00390625" style="269" customWidth="1"/>
  </cols>
  <sheetData>
    <row r="1" spans="1:5" s="263" customFormat="1" ht="36" customHeight="1">
      <c r="A1" s="270" t="s">
        <v>997</v>
      </c>
      <c r="B1" s="270"/>
      <c r="C1" s="270"/>
      <c r="D1" s="270"/>
      <c r="E1" s="270"/>
    </row>
    <row r="2" spans="1:5" s="264" customFormat="1" ht="18" customHeight="1">
      <c r="A2" s="271"/>
      <c r="B2" s="271"/>
      <c r="C2" s="271"/>
      <c r="D2" s="271"/>
      <c r="E2" s="272" t="s">
        <v>144</v>
      </c>
    </row>
    <row r="3" spans="1:5" s="265" customFormat="1" ht="30" customHeight="1">
      <c r="A3" s="273" t="s">
        <v>934</v>
      </c>
      <c r="B3" s="274" t="s">
        <v>998</v>
      </c>
      <c r="C3" s="274" t="s">
        <v>55</v>
      </c>
      <c r="D3" s="274" t="s">
        <v>56</v>
      </c>
      <c r="E3" s="275" t="s">
        <v>130</v>
      </c>
    </row>
    <row r="4" spans="1:5" s="265" customFormat="1" ht="24" customHeight="1">
      <c r="A4" s="276" t="s">
        <v>999</v>
      </c>
      <c r="B4" s="277">
        <f>B5+B8+B10+B13+B15+B17</f>
        <v>191135.38</v>
      </c>
      <c r="C4" s="277">
        <f>C5+C8+C10+C13+C15+C17</f>
        <v>185114.5</v>
      </c>
      <c r="D4" s="278">
        <f aca="true" t="shared" si="0" ref="D4:D7">IF(B4&lt;&gt;0,C4/B4*100,0)</f>
        <v>96.84993955593151</v>
      </c>
      <c r="E4" s="279"/>
    </row>
    <row r="5" spans="1:5" s="265" customFormat="1" ht="24" customHeight="1">
      <c r="A5" s="280" t="s">
        <v>938</v>
      </c>
      <c r="B5" s="277">
        <f>B6+B7</f>
        <v>8917.84</v>
      </c>
      <c r="C5" s="277">
        <f>C6+C7</f>
        <v>8823</v>
      </c>
      <c r="D5" s="278">
        <f t="shared" si="0"/>
        <v>98.936513774636</v>
      </c>
      <c r="E5" s="279"/>
    </row>
    <row r="6" spans="1:5" s="265" customFormat="1" ht="24" customHeight="1">
      <c r="A6" s="281" t="s">
        <v>939</v>
      </c>
      <c r="B6" s="277">
        <f>C6+94.84</f>
        <v>4548.84</v>
      </c>
      <c r="C6" s="277">
        <v>4454</v>
      </c>
      <c r="D6" s="278">
        <f t="shared" si="0"/>
        <v>97.91507285373852</v>
      </c>
      <c r="E6" s="279"/>
    </row>
    <row r="7" spans="1:5" s="265" customFormat="1" ht="24" customHeight="1">
      <c r="A7" s="281" t="s">
        <v>942</v>
      </c>
      <c r="B7" s="277">
        <f>C7</f>
        <v>4369</v>
      </c>
      <c r="C7" s="277">
        <v>4369</v>
      </c>
      <c r="D7" s="278">
        <f t="shared" si="0"/>
        <v>100</v>
      </c>
      <c r="E7" s="279"/>
    </row>
    <row r="8" spans="1:5" s="265" customFormat="1" ht="24" customHeight="1">
      <c r="A8" s="280" t="s">
        <v>944</v>
      </c>
      <c r="B8" s="277">
        <f>B9</f>
        <v>52364</v>
      </c>
      <c r="C8" s="277">
        <f>C9</f>
        <v>52364</v>
      </c>
      <c r="D8" s="278">
        <f aca="true" t="shared" si="1" ref="D8:D20">IF(B8&lt;&gt;0,C8/B8*100,0)</f>
        <v>100</v>
      </c>
      <c r="E8" s="279"/>
    </row>
    <row r="9" spans="1:5" s="265" customFormat="1" ht="24" customHeight="1">
      <c r="A9" s="282" t="s">
        <v>945</v>
      </c>
      <c r="B9" s="277">
        <f>C9</f>
        <v>52364</v>
      </c>
      <c r="C9" s="277">
        <v>52364</v>
      </c>
      <c r="D9" s="278">
        <f t="shared" si="1"/>
        <v>100</v>
      </c>
      <c r="E9" s="283"/>
    </row>
    <row r="10" spans="1:5" s="265" customFormat="1" ht="24" customHeight="1">
      <c r="A10" s="284" t="s">
        <v>1000</v>
      </c>
      <c r="B10" s="277">
        <f>B11+B12</f>
        <v>3707.79</v>
      </c>
      <c r="C10" s="277">
        <f>C11+C12</f>
        <v>0</v>
      </c>
      <c r="D10" s="278">
        <f t="shared" si="1"/>
        <v>0</v>
      </c>
      <c r="E10" s="283"/>
    </row>
    <row r="11" spans="1:5" s="265" customFormat="1" ht="24" customHeight="1">
      <c r="A11" s="285" t="s">
        <v>1001</v>
      </c>
      <c r="B11" s="277">
        <f>C11+2231.04</f>
        <v>2231.04</v>
      </c>
      <c r="C11" s="277"/>
      <c r="D11" s="278">
        <f t="shared" si="1"/>
        <v>0</v>
      </c>
      <c r="E11" s="283"/>
    </row>
    <row r="12" spans="1:5" s="265" customFormat="1" ht="24" customHeight="1">
      <c r="A12" s="282" t="s">
        <v>1002</v>
      </c>
      <c r="B12" s="277">
        <f>C12+1476.75</f>
        <v>1476.75</v>
      </c>
      <c r="C12" s="277"/>
      <c r="D12" s="278">
        <f t="shared" si="1"/>
        <v>0</v>
      </c>
      <c r="E12" s="283"/>
    </row>
    <row r="13" spans="1:5" s="266" customFormat="1" ht="24" customHeight="1">
      <c r="A13" s="284" t="s">
        <v>1003</v>
      </c>
      <c r="B13" s="277">
        <f>B14</f>
        <v>2615.98</v>
      </c>
      <c r="C13" s="277">
        <f>C14</f>
        <v>2068</v>
      </c>
      <c r="D13" s="278">
        <f t="shared" si="1"/>
        <v>79.05259214519988</v>
      </c>
      <c r="E13" s="286"/>
    </row>
    <row r="14" spans="1:5" s="265" customFormat="1" ht="24" customHeight="1">
      <c r="A14" s="282" t="s">
        <v>953</v>
      </c>
      <c r="B14" s="277">
        <f>C14+547.98</f>
        <v>2615.98</v>
      </c>
      <c r="C14" s="277">
        <v>2068</v>
      </c>
      <c r="D14" s="278">
        <f t="shared" si="1"/>
        <v>79.05259214519988</v>
      </c>
      <c r="E14" s="283"/>
    </row>
    <row r="15" spans="1:5" s="267" customFormat="1" ht="24" customHeight="1">
      <c r="A15" s="287" t="s">
        <v>1004</v>
      </c>
      <c r="B15" s="277">
        <f>B16</f>
        <v>1672</v>
      </c>
      <c r="C15" s="277">
        <f>C16</f>
        <v>1672</v>
      </c>
      <c r="D15" s="278">
        <f t="shared" si="1"/>
        <v>100</v>
      </c>
      <c r="E15" s="283"/>
    </row>
    <row r="16" spans="1:5" s="267" customFormat="1" ht="24" customHeight="1">
      <c r="A16" s="288" t="s">
        <v>962</v>
      </c>
      <c r="B16" s="277">
        <f>C16</f>
        <v>1672</v>
      </c>
      <c r="C16" s="277">
        <v>1672</v>
      </c>
      <c r="D16" s="278">
        <f t="shared" si="1"/>
        <v>100</v>
      </c>
      <c r="E16" s="283"/>
    </row>
    <row r="17" spans="1:4" s="268" customFormat="1" ht="24" customHeight="1">
      <c r="A17" s="289" t="s">
        <v>1005</v>
      </c>
      <c r="B17" s="290">
        <f>B18+B19+B20</f>
        <v>121857.77</v>
      </c>
      <c r="C17" s="290">
        <f>C18+C19+C20</f>
        <v>120187.5</v>
      </c>
      <c r="D17" s="278">
        <f t="shared" si="1"/>
        <v>98.62932827344534</v>
      </c>
    </row>
    <row r="18" spans="1:4" s="268" customFormat="1" ht="24" customHeight="1">
      <c r="A18" s="291" t="s">
        <v>1006</v>
      </c>
      <c r="B18" s="290">
        <f>C18+23.97</f>
        <v>23.97</v>
      </c>
      <c r="C18" s="290"/>
      <c r="D18" s="278">
        <f t="shared" si="1"/>
        <v>0</v>
      </c>
    </row>
    <row r="19" spans="1:4" s="268" customFormat="1" ht="24" customHeight="1">
      <c r="A19" s="291" t="s">
        <v>974</v>
      </c>
      <c r="B19" s="290">
        <f>C19</f>
        <v>828</v>
      </c>
      <c r="C19" s="290">
        <v>828</v>
      </c>
      <c r="D19" s="278">
        <f t="shared" si="1"/>
        <v>100</v>
      </c>
    </row>
    <row r="20" spans="1:4" s="267" customFormat="1" ht="24" customHeight="1">
      <c r="A20" s="288" t="s">
        <v>979</v>
      </c>
      <c r="B20" s="277">
        <f>C20+1646.3</f>
        <v>121005.8</v>
      </c>
      <c r="C20" s="277">
        <f>119358.9+0.6</f>
        <v>119359.5</v>
      </c>
      <c r="D20" s="278">
        <f t="shared" si="1"/>
        <v>98.6394867022903</v>
      </c>
    </row>
    <row r="21" spans="1:4" s="268" customFormat="1" ht="24" customHeight="1">
      <c r="A21" s="291"/>
      <c r="B21" s="290"/>
      <c r="C21" s="290"/>
      <c r="D21" s="278"/>
    </row>
    <row r="22" spans="1:5" s="267" customFormat="1" ht="24" customHeight="1">
      <c r="A22" s="288"/>
      <c r="B22" s="277"/>
      <c r="C22" s="277"/>
      <c r="D22" s="278"/>
      <c r="E22" s="283"/>
    </row>
    <row r="23" spans="1:5" s="267" customFormat="1" ht="24" customHeight="1">
      <c r="A23" s="292"/>
      <c r="B23" s="277"/>
      <c r="C23" s="277"/>
      <c r="D23" s="278"/>
      <c r="E23" s="283"/>
    </row>
    <row r="24" spans="1:5" s="267" customFormat="1" ht="24" customHeight="1">
      <c r="A24" s="292"/>
      <c r="B24" s="277"/>
      <c r="C24" s="277"/>
      <c r="D24" s="278"/>
      <c r="E24" s="283"/>
    </row>
    <row r="25" spans="1:5" s="267" customFormat="1" ht="24" customHeight="1">
      <c r="A25" s="292"/>
      <c r="B25" s="277"/>
      <c r="C25" s="277"/>
      <c r="D25" s="278"/>
      <c r="E25" s="283"/>
    </row>
    <row r="26" spans="1:5" s="267" customFormat="1" ht="24" customHeight="1">
      <c r="A26" s="292"/>
      <c r="B26" s="277"/>
      <c r="C26" s="277"/>
      <c r="D26" s="278"/>
      <c r="E26" s="283"/>
    </row>
    <row r="27" spans="1:5" s="267" customFormat="1" ht="24" customHeight="1">
      <c r="A27" s="292"/>
      <c r="B27" s="277"/>
      <c r="C27" s="277"/>
      <c r="D27" s="278"/>
      <c r="E27" s="283"/>
    </row>
    <row r="28" spans="1:5" s="267" customFormat="1" ht="24" customHeight="1">
      <c r="A28" s="292"/>
      <c r="B28" s="277"/>
      <c r="C28" s="277"/>
      <c r="D28" s="278"/>
      <c r="E28" s="283"/>
    </row>
    <row r="29" spans="1:5" s="267" customFormat="1" ht="24" customHeight="1">
      <c r="A29" s="292"/>
      <c r="B29" s="277"/>
      <c r="C29" s="277"/>
      <c r="D29" s="278"/>
      <c r="E29" s="283"/>
    </row>
    <row r="30" spans="1:5" s="267" customFormat="1" ht="24" customHeight="1">
      <c r="A30" s="292"/>
      <c r="B30" s="277"/>
      <c r="C30" s="277"/>
      <c r="D30" s="278"/>
      <c r="E30" s="283"/>
    </row>
    <row r="31" spans="1:5" s="267" customFormat="1" ht="24" customHeight="1">
      <c r="A31" s="293"/>
      <c r="B31" s="294"/>
      <c r="C31" s="294"/>
      <c r="D31" s="294"/>
      <c r="E31" s="295"/>
    </row>
    <row r="32" ht="21" customHeight="1">
      <c r="A32" s="296"/>
    </row>
    <row r="33" ht="21" customHeight="1">
      <c r="A33" s="296"/>
    </row>
    <row r="34" ht="21" customHeight="1">
      <c r="A34" s="296"/>
    </row>
    <row r="35" ht="21" customHeight="1">
      <c r="A35" s="296"/>
    </row>
    <row r="36" ht="21" customHeight="1">
      <c r="A36" s="296"/>
    </row>
    <row r="37" ht="21" customHeight="1">
      <c r="A37" s="296"/>
    </row>
    <row r="38" ht="21" customHeight="1">
      <c r="A38" s="296"/>
    </row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</sheetData>
  <sheetProtection/>
  <mergeCells count="1">
    <mergeCell ref="A1:E1"/>
  </mergeCells>
  <printOptions horizontalCentered="1"/>
  <pageMargins left="0.79" right="0.79" top="0.98" bottom="0.98" header="0.12" footer="0.31"/>
  <pageSetup firstPageNumber="82" useFirstPageNumber="1" horizontalDpi="600" verticalDpi="600" orientation="portrait" paperSize="9" scale="90"/>
  <headerFooter scaleWithDoc="0" alignWithMargins="0">
    <oddFooter>&amp;C&amp;15—&amp;P—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3"/>
  <sheetViews>
    <sheetView showZeros="0" zoomScale="85" zoomScaleNormal="85" workbookViewId="0" topLeftCell="A1">
      <pane xSplit="1" ySplit="4" topLeftCell="B5" activePane="bottomRight" state="frozen"/>
      <selection pane="bottomRight" activeCell="P25" sqref="P25"/>
    </sheetView>
  </sheetViews>
  <sheetFormatPr defaultColWidth="10.00390625" defaultRowHeight="14.25"/>
  <cols>
    <col min="1" max="1" width="37.00390625" style="205" customWidth="1"/>
    <col min="2" max="4" width="8.125" style="205" customWidth="1"/>
    <col min="5" max="5" width="9.625" style="205" customWidth="1"/>
    <col min="6" max="6" width="8.625" style="205" customWidth="1"/>
    <col min="7" max="7" width="7.625" style="205" customWidth="1"/>
    <col min="8" max="219" width="10.00390625" style="205" customWidth="1"/>
    <col min="220" max="16384" width="10.00390625" style="206" customWidth="1"/>
  </cols>
  <sheetData>
    <row r="1" spans="1:256" s="209" customFormat="1" ht="36" customHeight="1">
      <c r="A1" s="207" t="s">
        <v>1007</v>
      </c>
      <c r="B1" s="208"/>
      <c r="C1" s="208"/>
      <c r="D1" s="208"/>
      <c r="E1" s="208"/>
      <c r="F1" s="208"/>
      <c r="G1" s="208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  <c r="IV1" s="202"/>
    </row>
    <row r="2" spans="1:256" s="209" customFormat="1" ht="18" customHeight="1">
      <c r="A2" s="210"/>
      <c r="B2" s="210"/>
      <c r="C2" s="210"/>
      <c r="D2" s="210"/>
      <c r="E2" s="210"/>
      <c r="F2" s="210"/>
      <c r="G2" s="211" t="s">
        <v>48</v>
      </c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  <c r="IV2" s="202"/>
    </row>
    <row r="3" spans="1:7" s="203" customFormat="1" ht="18" customHeight="1">
      <c r="A3" s="9" t="s">
        <v>49</v>
      </c>
      <c r="B3" s="212" t="s">
        <v>50</v>
      </c>
      <c r="C3" s="233" t="s">
        <v>51</v>
      </c>
      <c r="D3" s="234"/>
      <c r="E3" s="235"/>
      <c r="F3" s="257" t="s">
        <v>94</v>
      </c>
      <c r="G3" s="214" t="s">
        <v>130</v>
      </c>
    </row>
    <row r="4" spans="1:7" s="203" customFormat="1" ht="27.75" customHeight="1">
      <c r="A4" s="12"/>
      <c r="B4" s="212"/>
      <c r="C4" s="237" t="s">
        <v>662</v>
      </c>
      <c r="D4" s="237" t="s">
        <v>55</v>
      </c>
      <c r="E4" s="258" t="s">
        <v>1008</v>
      </c>
      <c r="F4" s="259"/>
      <c r="G4" s="216"/>
    </row>
    <row r="5" spans="1:7" s="203" customFormat="1" ht="25.5" customHeight="1">
      <c r="A5" s="217" t="s">
        <v>1009</v>
      </c>
      <c r="B5" s="239">
        <f>SUM(B6,B17,B20,B22)</f>
        <v>5.2898</v>
      </c>
      <c r="C5" s="239">
        <f>SUM(C6,C17,C20,C22)</f>
        <v>2.1135</v>
      </c>
      <c r="D5" s="239">
        <f>SUM(D6,D17,D20,D22,D24)</f>
        <v>17.7588</v>
      </c>
      <c r="E5" s="240">
        <f aca="true" t="shared" si="0" ref="E5:E11">IF(C5&lt;&gt;0,D5/C5*100,0)</f>
        <v>840.2555003548615</v>
      </c>
      <c r="F5" s="240">
        <f aca="true" t="shared" si="1" ref="F5:F12">IF(B5&lt;&gt;0,D5/B5*100,0)</f>
        <v>335.7177965140459</v>
      </c>
      <c r="G5" s="241"/>
    </row>
    <row r="6" spans="1:7" s="203" customFormat="1" ht="25.5" customHeight="1">
      <c r="A6" s="244" t="s">
        <v>1010</v>
      </c>
      <c r="B6" s="218">
        <f>SUM(B7:B16)</f>
        <v>2.1219</v>
      </c>
      <c r="C6" s="218">
        <f>SUM(C7:C16)</f>
        <v>1.9329</v>
      </c>
      <c r="D6" s="218">
        <f>SUM(D7:D16)</f>
        <v>2.1883999999999997</v>
      </c>
      <c r="E6" s="219">
        <f t="shared" si="0"/>
        <v>113.21848000413883</v>
      </c>
      <c r="F6" s="219">
        <f t="shared" si="1"/>
        <v>103.13398369385926</v>
      </c>
      <c r="G6" s="243"/>
    </row>
    <row r="7" spans="1:7" s="203" customFormat="1" ht="25.5" customHeight="1">
      <c r="A7" s="223" t="s">
        <v>1011</v>
      </c>
      <c r="B7" s="218">
        <v>1.3092</v>
      </c>
      <c r="C7" s="218">
        <v>1.366</v>
      </c>
      <c r="D7" s="218">
        <v>1.2823</v>
      </c>
      <c r="E7" s="219">
        <f t="shared" si="0"/>
        <v>93.87262079062957</v>
      </c>
      <c r="F7" s="219">
        <f t="shared" si="1"/>
        <v>97.94531011304613</v>
      </c>
      <c r="G7" s="243"/>
    </row>
    <row r="8" spans="1:7" s="203" customFormat="1" ht="25.5" customHeight="1">
      <c r="A8" s="223" t="s">
        <v>1012</v>
      </c>
      <c r="B8" s="218">
        <v>0.5172</v>
      </c>
      <c r="C8" s="218">
        <v>0.2743</v>
      </c>
      <c r="D8" s="218">
        <v>0.5768</v>
      </c>
      <c r="E8" s="219">
        <f t="shared" si="0"/>
        <v>210.2807145461174</v>
      </c>
      <c r="F8" s="219">
        <f t="shared" si="1"/>
        <v>111.52358855375097</v>
      </c>
      <c r="G8" s="243"/>
    </row>
    <row r="9" spans="1:7" s="203" customFormat="1" ht="25.5" customHeight="1">
      <c r="A9" s="223" t="s">
        <v>1013</v>
      </c>
      <c r="B9" s="245">
        <v>0.0006</v>
      </c>
      <c r="C9" s="218"/>
      <c r="D9" s="246">
        <v>0.0004</v>
      </c>
      <c r="E9" s="219">
        <f t="shared" si="0"/>
        <v>0</v>
      </c>
      <c r="F9" s="219">
        <f t="shared" si="1"/>
        <v>66.66666666666667</v>
      </c>
      <c r="G9" s="243"/>
    </row>
    <row r="10" spans="1:7" s="203" customFormat="1" ht="25.5" customHeight="1">
      <c r="A10" s="223" t="s">
        <v>1014</v>
      </c>
      <c r="B10" s="218">
        <v>0.0334</v>
      </c>
      <c r="C10" s="218"/>
      <c r="D10" s="245">
        <v>0.0034</v>
      </c>
      <c r="E10" s="219">
        <f t="shared" si="0"/>
        <v>0</v>
      </c>
      <c r="F10" s="219">
        <f t="shared" si="1"/>
        <v>10.179640718562874</v>
      </c>
      <c r="G10" s="243"/>
    </row>
    <row r="11" spans="1:7" s="203" customFormat="1" ht="25.5" customHeight="1">
      <c r="A11" s="260" t="s">
        <v>1015</v>
      </c>
      <c r="B11" s="245">
        <v>0.0033</v>
      </c>
      <c r="C11" s="245">
        <v>0.0026</v>
      </c>
      <c r="D11" s="218">
        <v>0.0086</v>
      </c>
      <c r="E11" s="219">
        <f t="shared" si="0"/>
        <v>330.7692307692308</v>
      </c>
      <c r="F11" s="219">
        <f t="shared" si="1"/>
        <v>260.6060606060606</v>
      </c>
      <c r="G11" s="243"/>
    </row>
    <row r="12" spans="1:7" s="203" customFormat="1" ht="25.5" customHeight="1">
      <c r="A12" s="223" t="s">
        <v>1016</v>
      </c>
      <c r="B12" s="245">
        <v>0.0015</v>
      </c>
      <c r="C12" s="218"/>
      <c r="D12" s="245">
        <v>0.0015</v>
      </c>
      <c r="E12" s="219"/>
      <c r="F12" s="219">
        <f t="shared" si="1"/>
        <v>100</v>
      </c>
      <c r="G12" s="243"/>
    </row>
    <row r="13" spans="1:7" s="203" customFormat="1" ht="25.5" customHeight="1">
      <c r="A13" s="223" t="s">
        <v>1017</v>
      </c>
      <c r="B13" s="218"/>
      <c r="C13" s="218">
        <v>0.0458</v>
      </c>
      <c r="D13" s="218">
        <v>0.0593</v>
      </c>
      <c r="E13" s="219">
        <f aca="true" t="shared" si="2" ref="E13:E19">IF(C13&lt;&gt;0,D13/C13*100,0)</f>
        <v>129.4759825327511</v>
      </c>
      <c r="F13" s="219"/>
      <c r="G13" s="243"/>
    </row>
    <row r="14" spans="1:7" s="203" customFormat="1" ht="25.5" customHeight="1">
      <c r="A14" s="223" t="s">
        <v>1018</v>
      </c>
      <c r="B14" s="218">
        <v>0.0154</v>
      </c>
      <c r="C14" s="218">
        <v>0.0088</v>
      </c>
      <c r="D14" s="218">
        <v>0.0193</v>
      </c>
      <c r="E14" s="219">
        <f t="shared" si="2"/>
        <v>219.31818181818184</v>
      </c>
      <c r="F14" s="219">
        <f aca="true" t="shared" si="3" ref="F14:F23">IF(B14&lt;&gt;0,D14/B14*100,0)</f>
        <v>125.32467532467533</v>
      </c>
      <c r="G14" s="243"/>
    </row>
    <row r="15" spans="1:7" s="203" customFormat="1" ht="25.5" customHeight="1">
      <c r="A15" s="223" t="s">
        <v>1019</v>
      </c>
      <c r="B15" s="218">
        <v>0.0873</v>
      </c>
      <c r="C15" s="218">
        <v>0.0476</v>
      </c>
      <c r="D15" s="218">
        <v>0.0898</v>
      </c>
      <c r="E15" s="219">
        <f t="shared" si="2"/>
        <v>188.65546218487395</v>
      </c>
      <c r="F15" s="219">
        <f t="shared" si="3"/>
        <v>102.86368843069876</v>
      </c>
      <c r="G15" s="243"/>
    </row>
    <row r="16" spans="1:7" s="203" customFormat="1" ht="25.5" customHeight="1">
      <c r="A16" s="223" t="s">
        <v>1020</v>
      </c>
      <c r="B16" s="218">
        <v>0.154</v>
      </c>
      <c r="C16" s="218">
        <v>0.1878</v>
      </c>
      <c r="D16" s="218">
        <v>0.147</v>
      </c>
      <c r="E16" s="219">
        <f t="shared" si="2"/>
        <v>78.27476038338658</v>
      </c>
      <c r="F16" s="219">
        <f t="shared" si="3"/>
        <v>95.45454545454545</v>
      </c>
      <c r="G16" s="243"/>
    </row>
    <row r="17" spans="1:7" s="203" customFormat="1" ht="25.5" customHeight="1">
      <c r="A17" s="244" t="s">
        <v>1021</v>
      </c>
      <c r="B17" s="218">
        <f>SUM(B18:B19)</f>
        <v>0.6087</v>
      </c>
      <c r="C17" s="218">
        <f>SUM(C18:C19)</f>
        <v>0.18059999999999998</v>
      </c>
      <c r="D17" s="218">
        <f>SUM(D18:D19)</f>
        <v>0.1724</v>
      </c>
      <c r="E17" s="219">
        <f t="shared" si="2"/>
        <v>95.45957918050942</v>
      </c>
      <c r="F17" s="219">
        <f t="shared" si="3"/>
        <v>28.32265483817973</v>
      </c>
      <c r="G17" s="243"/>
    </row>
    <row r="18" spans="1:7" s="203" customFormat="1" ht="25.5" customHeight="1">
      <c r="A18" s="223" t="s">
        <v>1022</v>
      </c>
      <c r="B18" s="218">
        <v>0.4571</v>
      </c>
      <c r="C18" s="218">
        <v>0.062</v>
      </c>
      <c r="D18" s="218"/>
      <c r="E18" s="219">
        <f t="shared" si="2"/>
        <v>0</v>
      </c>
      <c r="F18" s="219">
        <f t="shared" si="3"/>
        <v>0</v>
      </c>
      <c r="G18" s="243"/>
    </row>
    <row r="19" spans="1:7" s="203" customFormat="1" ht="25.5" customHeight="1">
      <c r="A19" s="223" t="s">
        <v>1023</v>
      </c>
      <c r="B19" s="218">
        <v>0.1516</v>
      </c>
      <c r="C19" s="218">
        <v>0.1186</v>
      </c>
      <c r="D19" s="218">
        <v>0.1724</v>
      </c>
      <c r="E19" s="219">
        <f t="shared" si="2"/>
        <v>145.36256323777403</v>
      </c>
      <c r="F19" s="219">
        <f t="shared" si="3"/>
        <v>113.72031662269129</v>
      </c>
      <c r="G19" s="243"/>
    </row>
    <row r="20" spans="1:7" s="203" customFormat="1" ht="25.5" customHeight="1">
      <c r="A20" s="244" t="s">
        <v>1024</v>
      </c>
      <c r="B20" s="243">
        <f>SUM(B21)</f>
        <v>2.548</v>
      </c>
      <c r="C20" s="243">
        <f aca="true" t="shared" si="4" ref="C20:C25">SUM(C21)</f>
        <v>0</v>
      </c>
      <c r="D20" s="243">
        <f>SUM(D21)</f>
        <v>15.3925</v>
      </c>
      <c r="E20" s="219"/>
      <c r="F20" s="219">
        <f t="shared" si="3"/>
        <v>604.1012558869702</v>
      </c>
      <c r="G20" s="243"/>
    </row>
    <row r="21" spans="1:7" s="203" customFormat="1" ht="25.5" customHeight="1">
      <c r="A21" s="223" t="s">
        <v>1025</v>
      </c>
      <c r="B21" s="243">
        <v>2.548</v>
      </c>
      <c r="C21" s="218"/>
      <c r="D21" s="218">
        <v>15.3925</v>
      </c>
      <c r="E21" s="219"/>
      <c r="F21" s="219">
        <f t="shared" si="3"/>
        <v>604.1012558869702</v>
      </c>
      <c r="G21" s="243"/>
    </row>
    <row r="22" spans="1:7" s="203" customFormat="1" ht="25.5" customHeight="1">
      <c r="A22" s="244" t="s">
        <v>1026</v>
      </c>
      <c r="B22" s="243">
        <f>SUM(B23)</f>
        <v>0.0112</v>
      </c>
      <c r="C22" s="243">
        <f t="shared" si="4"/>
        <v>0</v>
      </c>
      <c r="D22" s="261">
        <f>SUM(D23)</f>
        <v>0.0008</v>
      </c>
      <c r="E22" s="219"/>
      <c r="F22" s="219">
        <f t="shared" si="3"/>
        <v>7.142857142857144</v>
      </c>
      <c r="G22" s="243"/>
    </row>
    <row r="23" spans="1:7" s="203" customFormat="1" ht="25.5" customHeight="1">
      <c r="A23" s="223" t="s">
        <v>1027</v>
      </c>
      <c r="B23" s="243">
        <v>0.0112</v>
      </c>
      <c r="C23" s="218"/>
      <c r="D23" s="245">
        <v>0.0008</v>
      </c>
      <c r="E23" s="219"/>
      <c r="F23" s="219">
        <f t="shared" si="3"/>
        <v>7.142857142857144</v>
      </c>
      <c r="G23" s="243"/>
    </row>
    <row r="24" spans="1:7" s="203" customFormat="1" ht="25.5" customHeight="1">
      <c r="A24" s="244" t="s">
        <v>1028</v>
      </c>
      <c r="B24" s="243"/>
      <c r="C24" s="218"/>
      <c r="D24" s="245">
        <v>0.0047</v>
      </c>
      <c r="E24" s="219"/>
      <c r="F24" s="219"/>
      <c r="G24" s="243"/>
    </row>
    <row r="25" spans="1:7" s="203" customFormat="1" ht="25.5" customHeight="1">
      <c r="A25" s="225" t="s">
        <v>1029</v>
      </c>
      <c r="B25" s="218">
        <f>SUM(B26:B27)</f>
        <v>3.9133000000000004</v>
      </c>
      <c r="C25" s="218">
        <f t="shared" si="4"/>
        <v>0</v>
      </c>
      <c r="D25" s="218">
        <f>SUM(D26:D27)</f>
        <v>-0.30469999999999997</v>
      </c>
      <c r="E25" s="218"/>
      <c r="F25" s="219"/>
      <c r="G25" s="243"/>
    </row>
    <row r="26" spans="1:7" s="203" customFormat="1" ht="25.5" customHeight="1">
      <c r="A26" s="262" t="s">
        <v>1030</v>
      </c>
      <c r="B26" s="218">
        <v>2.8006</v>
      </c>
      <c r="C26" s="218"/>
      <c r="D26" s="218">
        <v>-1.0647</v>
      </c>
      <c r="E26" s="218"/>
      <c r="F26" s="219"/>
      <c r="G26" s="243"/>
    </row>
    <row r="27" spans="1:7" s="203" customFormat="1" ht="25.5" customHeight="1">
      <c r="A27" s="262" t="s">
        <v>915</v>
      </c>
      <c r="B27" s="218">
        <v>1.1127</v>
      </c>
      <c r="C27" s="218">
        <v>0.7601</v>
      </c>
      <c r="D27" s="218">
        <v>0.76</v>
      </c>
      <c r="E27" s="218"/>
      <c r="F27" s="219">
        <f>IF(B27&lt;&gt;0,D27/B27*100,0)</f>
        <v>68.30232767142985</v>
      </c>
      <c r="G27" s="243"/>
    </row>
    <row r="28" spans="1:7" s="203" customFormat="1" ht="15.75" customHeight="1">
      <c r="A28" s="244"/>
      <c r="B28" s="218"/>
      <c r="C28" s="218"/>
      <c r="D28" s="218"/>
      <c r="E28" s="218"/>
      <c r="F28" s="219"/>
      <c r="G28" s="243"/>
    </row>
    <row r="29" spans="1:7" s="203" customFormat="1" ht="25.5" customHeight="1">
      <c r="A29" s="227" t="s">
        <v>1031</v>
      </c>
      <c r="B29" s="254">
        <f>B5+B25</f>
        <v>9.2031</v>
      </c>
      <c r="C29" s="228"/>
      <c r="D29" s="254">
        <f>D5+D25</f>
        <v>17.4541</v>
      </c>
      <c r="E29" s="228"/>
      <c r="F29" s="247">
        <f>IF(B29&lt;&gt;0,D29/B29*100,0)</f>
        <v>189.654572915648</v>
      </c>
      <c r="G29" s="248"/>
    </row>
    <row r="30" spans="1:232" s="204" customFormat="1" ht="27" customHeight="1">
      <c r="A30" s="205"/>
      <c r="B30" s="231"/>
      <c r="C30" s="231"/>
      <c r="D30" s="231"/>
      <c r="E30" s="231"/>
      <c r="F30" s="231"/>
      <c r="G30" s="205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</row>
    <row r="31" spans="2:232" s="205" customFormat="1" ht="14.25">
      <c r="B31" s="231"/>
      <c r="C31" s="231"/>
      <c r="D31" s="231"/>
      <c r="E31" s="231"/>
      <c r="F31" s="231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</row>
    <row r="32" spans="2:232" s="205" customFormat="1" ht="14.25">
      <c r="B32" s="231"/>
      <c r="C32" s="231"/>
      <c r="D32" s="231"/>
      <c r="E32" s="231"/>
      <c r="F32" s="231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</row>
    <row r="33" spans="2:232" s="205" customFormat="1" ht="14.25">
      <c r="B33" s="231"/>
      <c r="C33" s="231"/>
      <c r="D33" s="231"/>
      <c r="E33" s="231"/>
      <c r="F33" s="231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</row>
    <row r="34" spans="2:232" s="205" customFormat="1" ht="14.25">
      <c r="B34" s="231"/>
      <c r="C34" s="231"/>
      <c r="D34" s="231"/>
      <c r="E34" s="231"/>
      <c r="F34" s="231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06"/>
      <c r="GL34" s="206"/>
      <c r="GM34" s="206"/>
      <c r="GN34" s="206"/>
      <c r="GO34" s="206"/>
      <c r="GP34" s="206"/>
      <c r="GQ34" s="206"/>
      <c r="GR34" s="206"/>
      <c r="GS34" s="206"/>
      <c r="GT34" s="206"/>
      <c r="GU34" s="206"/>
      <c r="GV34" s="206"/>
      <c r="GW34" s="206"/>
      <c r="GX34" s="206"/>
      <c r="GY34" s="206"/>
      <c r="GZ34" s="206"/>
      <c r="HA34" s="206"/>
      <c r="HB34" s="206"/>
      <c r="HC34" s="206"/>
      <c r="HD34" s="206"/>
      <c r="HE34" s="206"/>
      <c r="HF34" s="206"/>
      <c r="HG34" s="206"/>
      <c r="HH34" s="206"/>
      <c r="HI34" s="206"/>
      <c r="HJ34" s="206"/>
      <c r="HK34" s="206"/>
      <c r="HL34" s="206"/>
      <c r="HM34" s="206"/>
      <c r="HN34" s="206"/>
      <c r="HO34" s="206"/>
      <c r="HP34" s="206"/>
      <c r="HQ34" s="206"/>
      <c r="HR34" s="206"/>
      <c r="HS34" s="206"/>
      <c r="HT34" s="206"/>
      <c r="HU34" s="206"/>
      <c r="HV34" s="206"/>
      <c r="HW34" s="206"/>
      <c r="HX34" s="206"/>
    </row>
    <row r="35" spans="2:232" s="205" customFormat="1" ht="14.25">
      <c r="B35" s="231"/>
      <c r="C35" s="231"/>
      <c r="D35" s="231"/>
      <c r="E35" s="231"/>
      <c r="F35" s="231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  <c r="GQ35" s="206"/>
      <c r="GR35" s="206"/>
      <c r="GS35" s="206"/>
      <c r="GT35" s="206"/>
      <c r="GU35" s="206"/>
      <c r="GV35" s="206"/>
      <c r="GW35" s="206"/>
      <c r="GX35" s="206"/>
      <c r="GY35" s="206"/>
      <c r="GZ35" s="206"/>
      <c r="HA35" s="206"/>
      <c r="HB35" s="206"/>
      <c r="HC35" s="206"/>
      <c r="HD35" s="206"/>
      <c r="HE35" s="206"/>
      <c r="HF35" s="206"/>
      <c r="HG35" s="206"/>
      <c r="HH35" s="206"/>
      <c r="HI35" s="206"/>
      <c r="HJ35" s="206"/>
      <c r="HK35" s="206"/>
      <c r="HL35" s="206"/>
      <c r="HM35" s="206"/>
      <c r="HN35" s="206"/>
      <c r="HO35" s="206"/>
      <c r="HP35" s="206"/>
      <c r="HQ35" s="206"/>
      <c r="HR35" s="206"/>
      <c r="HS35" s="206"/>
      <c r="HT35" s="206"/>
      <c r="HU35" s="206"/>
      <c r="HV35" s="206"/>
      <c r="HW35" s="206"/>
      <c r="HX35" s="206"/>
    </row>
    <row r="36" spans="2:232" s="205" customFormat="1" ht="14.25">
      <c r="B36" s="231"/>
      <c r="C36" s="231"/>
      <c r="D36" s="231"/>
      <c r="E36" s="231"/>
      <c r="F36" s="231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  <c r="FH36" s="206"/>
      <c r="FI36" s="206"/>
      <c r="FJ36" s="206"/>
      <c r="FK36" s="206"/>
      <c r="FL36" s="206"/>
      <c r="FM36" s="206"/>
      <c r="FN36" s="206"/>
      <c r="FO36" s="206"/>
      <c r="FP36" s="206"/>
      <c r="FQ36" s="206"/>
      <c r="FR36" s="206"/>
      <c r="FS36" s="206"/>
      <c r="FT36" s="206"/>
      <c r="FU36" s="206"/>
      <c r="FV36" s="206"/>
      <c r="FW36" s="206"/>
      <c r="FX36" s="206"/>
      <c r="FY36" s="206"/>
      <c r="FZ36" s="206"/>
      <c r="GA36" s="206"/>
      <c r="GB36" s="206"/>
      <c r="GC36" s="206"/>
      <c r="GD36" s="206"/>
      <c r="GE36" s="206"/>
      <c r="GF36" s="206"/>
      <c r="GG36" s="206"/>
      <c r="GH36" s="206"/>
      <c r="GI36" s="206"/>
      <c r="GJ36" s="206"/>
      <c r="GK36" s="206"/>
      <c r="GL36" s="206"/>
      <c r="GM36" s="206"/>
      <c r="GN36" s="206"/>
      <c r="GO36" s="206"/>
      <c r="GP36" s="206"/>
      <c r="GQ36" s="206"/>
      <c r="GR36" s="206"/>
      <c r="GS36" s="206"/>
      <c r="GT36" s="206"/>
      <c r="GU36" s="206"/>
      <c r="GV36" s="206"/>
      <c r="GW36" s="206"/>
      <c r="GX36" s="206"/>
      <c r="GY36" s="206"/>
      <c r="GZ36" s="206"/>
      <c r="HA36" s="206"/>
      <c r="HB36" s="206"/>
      <c r="HC36" s="206"/>
      <c r="HD36" s="206"/>
      <c r="HE36" s="206"/>
      <c r="HF36" s="206"/>
      <c r="HG36" s="206"/>
      <c r="HH36" s="206"/>
      <c r="HI36" s="206"/>
      <c r="HJ36" s="206"/>
      <c r="HK36" s="206"/>
      <c r="HL36" s="206"/>
      <c r="HM36" s="206"/>
      <c r="HN36" s="206"/>
      <c r="HO36" s="206"/>
      <c r="HP36" s="206"/>
      <c r="HQ36" s="206"/>
      <c r="HR36" s="206"/>
      <c r="HS36" s="206"/>
      <c r="HT36" s="206"/>
      <c r="HU36" s="206"/>
      <c r="HV36" s="206"/>
      <c r="HW36" s="206"/>
      <c r="HX36" s="206"/>
    </row>
    <row r="37" spans="1:232" s="205" customFormat="1" ht="14.25">
      <c r="A37" s="206"/>
      <c r="B37" s="231"/>
      <c r="C37" s="231"/>
      <c r="D37" s="231"/>
      <c r="E37" s="231"/>
      <c r="F37" s="231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  <c r="FF37" s="206"/>
      <c r="FG37" s="206"/>
      <c r="FH37" s="206"/>
      <c r="FI37" s="206"/>
      <c r="FJ37" s="206"/>
      <c r="FK37" s="206"/>
      <c r="FL37" s="206"/>
      <c r="FM37" s="206"/>
      <c r="FN37" s="206"/>
      <c r="FO37" s="206"/>
      <c r="FP37" s="206"/>
      <c r="FQ37" s="206"/>
      <c r="FR37" s="206"/>
      <c r="FS37" s="206"/>
      <c r="FT37" s="206"/>
      <c r="FU37" s="206"/>
      <c r="FV37" s="206"/>
      <c r="FW37" s="206"/>
      <c r="FX37" s="206"/>
      <c r="FY37" s="206"/>
      <c r="FZ37" s="206"/>
      <c r="GA37" s="206"/>
      <c r="GB37" s="206"/>
      <c r="GC37" s="206"/>
      <c r="GD37" s="206"/>
      <c r="GE37" s="206"/>
      <c r="GF37" s="206"/>
      <c r="GG37" s="206"/>
      <c r="GH37" s="206"/>
      <c r="GI37" s="206"/>
      <c r="GJ37" s="206"/>
      <c r="GK37" s="206"/>
      <c r="GL37" s="206"/>
      <c r="GM37" s="206"/>
      <c r="GN37" s="206"/>
      <c r="GO37" s="206"/>
      <c r="GP37" s="206"/>
      <c r="GQ37" s="206"/>
      <c r="GR37" s="206"/>
      <c r="GS37" s="206"/>
      <c r="GT37" s="206"/>
      <c r="GU37" s="206"/>
      <c r="GV37" s="206"/>
      <c r="GW37" s="206"/>
      <c r="GX37" s="206"/>
      <c r="GY37" s="206"/>
      <c r="GZ37" s="206"/>
      <c r="HA37" s="206"/>
      <c r="HB37" s="206"/>
      <c r="HC37" s="206"/>
      <c r="HD37" s="206"/>
      <c r="HE37" s="206"/>
      <c r="HF37" s="206"/>
      <c r="HG37" s="206"/>
      <c r="HH37" s="206"/>
      <c r="HI37" s="206"/>
      <c r="HJ37" s="206"/>
      <c r="HK37" s="206"/>
      <c r="HL37" s="206"/>
      <c r="HM37" s="206"/>
      <c r="HN37" s="206"/>
      <c r="HO37" s="206"/>
      <c r="HP37" s="206"/>
      <c r="HQ37" s="206"/>
      <c r="HR37" s="206"/>
      <c r="HS37" s="206"/>
      <c r="HT37" s="206"/>
      <c r="HU37" s="206"/>
      <c r="HV37" s="206"/>
      <c r="HW37" s="206"/>
      <c r="HX37" s="206"/>
    </row>
    <row r="38" spans="1:232" s="205" customFormat="1" ht="14.25">
      <c r="A38" s="206"/>
      <c r="B38" s="231"/>
      <c r="C38" s="231"/>
      <c r="D38" s="231"/>
      <c r="E38" s="231"/>
      <c r="F38" s="231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6"/>
      <c r="FO38" s="206"/>
      <c r="FP38" s="206"/>
      <c r="FQ38" s="206"/>
      <c r="FR38" s="206"/>
      <c r="FS38" s="206"/>
      <c r="FT38" s="206"/>
      <c r="FU38" s="206"/>
      <c r="FV38" s="206"/>
      <c r="FW38" s="206"/>
      <c r="FX38" s="206"/>
      <c r="FY38" s="206"/>
      <c r="FZ38" s="206"/>
      <c r="GA38" s="206"/>
      <c r="GB38" s="206"/>
      <c r="GC38" s="206"/>
      <c r="GD38" s="206"/>
      <c r="GE38" s="206"/>
      <c r="GF38" s="206"/>
      <c r="GG38" s="206"/>
      <c r="GH38" s="206"/>
      <c r="GI38" s="206"/>
      <c r="GJ38" s="206"/>
      <c r="GK38" s="206"/>
      <c r="GL38" s="206"/>
      <c r="GM38" s="206"/>
      <c r="GN38" s="206"/>
      <c r="GO38" s="206"/>
      <c r="GP38" s="206"/>
      <c r="GQ38" s="206"/>
      <c r="GR38" s="206"/>
      <c r="GS38" s="206"/>
      <c r="GT38" s="206"/>
      <c r="GU38" s="206"/>
      <c r="GV38" s="206"/>
      <c r="GW38" s="206"/>
      <c r="GX38" s="206"/>
      <c r="GY38" s="206"/>
      <c r="GZ38" s="206"/>
      <c r="HA38" s="206"/>
      <c r="HB38" s="206"/>
      <c r="HC38" s="206"/>
      <c r="HD38" s="206"/>
      <c r="HE38" s="206"/>
      <c r="HF38" s="206"/>
      <c r="HG38" s="206"/>
      <c r="HH38" s="206"/>
      <c r="HI38" s="206"/>
      <c r="HJ38" s="206"/>
      <c r="HK38" s="206"/>
      <c r="HL38" s="206"/>
      <c r="HM38" s="206"/>
      <c r="HN38" s="206"/>
      <c r="HO38" s="206"/>
      <c r="HP38" s="206"/>
      <c r="HQ38" s="206"/>
      <c r="HR38" s="206"/>
      <c r="HS38" s="206"/>
      <c r="HT38" s="206"/>
      <c r="HU38" s="206"/>
      <c r="HV38" s="206"/>
      <c r="HW38" s="206"/>
      <c r="HX38" s="206"/>
    </row>
    <row r="39" spans="1:232" s="205" customFormat="1" ht="14.25">
      <c r="A39" s="206"/>
      <c r="B39" s="231"/>
      <c r="C39" s="231"/>
      <c r="D39" s="231"/>
      <c r="E39" s="231"/>
      <c r="F39" s="231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  <c r="FH39" s="206"/>
      <c r="FI39" s="206"/>
      <c r="FJ39" s="206"/>
      <c r="FK39" s="206"/>
      <c r="FL39" s="206"/>
      <c r="FM39" s="206"/>
      <c r="FN39" s="206"/>
      <c r="FO39" s="206"/>
      <c r="FP39" s="206"/>
      <c r="FQ39" s="206"/>
      <c r="FR39" s="206"/>
      <c r="FS39" s="206"/>
      <c r="FT39" s="206"/>
      <c r="FU39" s="206"/>
      <c r="FV39" s="206"/>
      <c r="FW39" s="206"/>
      <c r="FX39" s="206"/>
      <c r="FY39" s="206"/>
      <c r="FZ39" s="206"/>
      <c r="GA39" s="206"/>
      <c r="GB39" s="206"/>
      <c r="GC39" s="206"/>
      <c r="GD39" s="206"/>
      <c r="GE39" s="206"/>
      <c r="GF39" s="206"/>
      <c r="GG39" s="206"/>
      <c r="GH39" s="206"/>
      <c r="GI39" s="206"/>
      <c r="GJ39" s="206"/>
      <c r="GK39" s="206"/>
      <c r="GL39" s="206"/>
      <c r="GM39" s="206"/>
      <c r="GN39" s="206"/>
      <c r="GO39" s="206"/>
      <c r="GP39" s="206"/>
      <c r="GQ39" s="206"/>
      <c r="GR39" s="206"/>
      <c r="GS39" s="206"/>
      <c r="GT39" s="206"/>
      <c r="GU39" s="206"/>
      <c r="GV39" s="206"/>
      <c r="GW39" s="206"/>
      <c r="GX39" s="206"/>
      <c r="GY39" s="206"/>
      <c r="GZ39" s="206"/>
      <c r="HA39" s="206"/>
      <c r="HB39" s="206"/>
      <c r="HC39" s="206"/>
      <c r="HD39" s="206"/>
      <c r="HE39" s="206"/>
      <c r="HF39" s="206"/>
      <c r="HG39" s="206"/>
      <c r="HH39" s="206"/>
      <c r="HI39" s="206"/>
      <c r="HJ39" s="206"/>
      <c r="HK39" s="206"/>
      <c r="HL39" s="206"/>
      <c r="HM39" s="206"/>
      <c r="HN39" s="206"/>
      <c r="HO39" s="206"/>
      <c r="HP39" s="206"/>
      <c r="HQ39" s="206"/>
      <c r="HR39" s="206"/>
      <c r="HS39" s="206"/>
      <c r="HT39" s="206"/>
      <c r="HU39" s="206"/>
      <c r="HV39" s="206"/>
      <c r="HW39" s="206"/>
      <c r="HX39" s="206"/>
    </row>
    <row r="40" spans="1:232" s="205" customFormat="1" ht="14.25">
      <c r="A40" s="206"/>
      <c r="B40" s="231"/>
      <c r="C40" s="231"/>
      <c r="D40" s="231"/>
      <c r="E40" s="231"/>
      <c r="F40" s="231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6"/>
      <c r="HG40" s="206"/>
      <c r="HH40" s="206"/>
      <c r="HI40" s="206"/>
      <c r="HJ40" s="206"/>
      <c r="HK40" s="206"/>
      <c r="HL40" s="206"/>
      <c r="HM40" s="206"/>
      <c r="HN40" s="206"/>
      <c r="HO40" s="206"/>
      <c r="HP40" s="206"/>
      <c r="HQ40" s="206"/>
      <c r="HR40" s="206"/>
      <c r="HS40" s="206"/>
      <c r="HT40" s="206"/>
      <c r="HU40" s="206"/>
      <c r="HV40" s="206"/>
      <c r="HW40" s="206"/>
      <c r="HX40" s="206"/>
    </row>
    <row r="41" spans="1:232" s="205" customFormat="1" ht="14.25">
      <c r="A41" s="206"/>
      <c r="B41" s="231"/>
      <c r="C41" s="231"/>
      <c r="D41" s="231"/>
      <c r="E41" s="231"/>
      <c r="F41" s="231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  <c r="FT41" s="206"/>
      <c r="FU41" s="206"/>
      <c r="FV41" s="206"/>
      <c r="FW41" s="206"/>
      <c r="FX41" s="206"/>
      <c r="FY41" s="206"/>
      <c r="FZ41" s="206"/>
      <c r="GA41" s="206"/>
      <c r="GB41" s="206"/>
      <c r="GC41" s="206"/>
      <c r="GD41" s="206"/>
      <c r="GE41" s="206"/>
      <c r="GF41" s="206"/>
      <c r="GG41" s="206"/>
      <c r="GH41" s="206"/>
      <c r="GI41" s="206"/>
      <c r="GJ41" s="206"/>
      <c r="GK41" s="206"/>
      <c r="GL41" s="206"/>
      <c r="GM41" s="206"/>
      <c r="GN41" s="206"/>
      <c r="GO41" s="206"/>
      <c r="GP41" s="206"/>
      <c r="GQ41" s="206"/>
      <c r="GR41" s="206"/>
      <c r="GS41" s="206"/>
      <c r="GT41" s="206"/>
      <c r="GU41" s="206"/>
      <c r="GV41" s="206"/>
      <c r="GW41" s="206"/>
      <c r="GX41" s="206"/>
      <c r="GY41" s="206"/>
      <c r="GZ41" s="206"/>
      <c r="HA41" s="206"/>
      <c r="HB41" s="206"/>
      <c r="HC41" s="206"/>
      <c r="HD41" s="206"/>
      <c r="HE41" s="206"/>
      <c r="HF41" s="206"/>
      <c r="HG41" s="206"/>
      <c r="HH41" s="206"/>
      <c r="HI41" s="206"/>
      <c r="HJ41" s="206"/>
      <c r="HK41" s="206"/>
      <c r="HL41" s="206"/>
      <c r="HM41" s="206"/>
      <c r="HN41" s="206"/>
      <c r="HO41" s="206"/>
      <c r="HP41" s="206"/>
      <c r="HQ41" s="206"/>
      <c r="HR41" s="206"/>
      <c r="HS41" s="206"/>
      <c r="HT41" s="206"/>
      <c r="HU41" s="206"/>
      <c r="HV41" s="206"/>
      <c r="HW41" s="206"/>
      <c r="HX41" s="206"/>
    </row>
    <row r="42" spans="1:232" s="205" customFormat="1" ht="14.25">
      <c r="A42" s="206"/>
      <c r="B42" s="231"/>
      <c r="C42" s="231"/>
      <c r="D42" s="231"/>
      <c r="E42" s="231"/>
      <c r="F42" s="231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  <c r="FH42" s="206"/>
      <c r="FI42" s="206"/>
      <c r="FJ42" s="206"/>
      <c r="FK42" s="206"/>
      <c r="FL42" s="206"/>
      <c r="FM42" s="206"/>
      <c r="FN42" s="206"/>
      <c r="FO42" s="206"/>
      <c r="FP42" s="206"/>
      <c r="FQ42" s="206"/>
      <c r="FR42" s="206"/>
      <c r="FS42" s="206"/>
      <c r="FT42" s="206"/>
      <c r="FU42" s="206"/>
      <c r="FV42" s="206"/>
      <c r="FW42" s="206"/>
      <c r="FX42" s="206"/>
      <c r="FY42" s="206"/>
      <c r="FZ42" s="206"/>
      <c r="GA42" s="206"/>
      <c r="GB42" s="206"/>
      <c r="GC42" s="206"/>
      <c r="GD42" s="206"/>
      <c r="GE42" s="206"/>
      <c r="GF42" s="206"/>
      <c r="GG42" s="206"/>
      <c r="GH42" s="206"/>
      <c r="GI42" s="206"/>
      <c r="GJ42" s="206"/>
      <c r="GK42" s="206"/>
      <c r="GL42" s="206"/>
      <c r="GM42" s="206"/>
      <c r="GN42" s="206"/>
      <c r="GO42" s="206"/>
      <c r="GP42" s="206"/>
      <c r="GQ42" s="206"/>
      <c r="GR42" s="206"/>
      <c r="GS42" s="206"/>
      <c r="GT42" s="206"/>
      <c r="GU42" s="206"/>
      <c r="GV42" s="206"/>
      <c r="GW42" s="206"/>
      <c r="GX42" s="206"/>
      <c r="GY42" s="206"/>
      <c r="GZ42" s="206"/>
      <c r="HA42" s="206"/>
      <c r="HB42" s="206"/>
      <c r="HC42" s="206"/>
      <c r="HD42" s="206"/>
      <c r="HE42" s="206"/>
      <c r="HF42" s="206"/>
      <c r="HG42" s="206"/>
      <c r="HH42" s="206"/>
      <c r="HI42" s="206"/>
      <c r="HJ42" s="206"/>
      <c r="HK42" s="206"/>
      <c r="HL42" s="206"/>
      <c r="HM42" s="206"/>
      <c r="HN42" s="206"/>
      <c r="HO42" s="206"/>
      <c r="HP42" s="206"/>
      <c r="HQ42" s="206"/>
      <c r="HR42" s="206"/>
      <c r="HS42" s="206"/>
      <c r="HT42" s="206"/>
      <c r="HU42" s="206"/>
      <c r="HV42" s="206"/>
      <c r="HW42" s="206"/>
      <c r="HX42" s="206"/>
    </row>
    <row r="43" spans="1:232" s="205" customFormat="1" ht="14.25">
      <c r="A43" s="206"/>
      <c r="B43" s="231"/>
      <c r="C43" s="231"/>
      <c r="D43" s="231"/>
      <c r="E43" s="231"/>
      <c r="F43" s="231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  <c r="FH43" s="206"/>
      <c r="FI43" s="206"/>
      <c r="FJ43" s="206"/>
      <c r="FK43" s="206"/>
      <c r="FL43" s="206"/>
      <c r="FM43" s="206"/>
      <c r="FN43" s="206"/>
      <c r="FO43" s="206"/>
      <c r="FP43" s="206"/>
      <c r="FQ43" s="206"/>
      <c r="FR43" s="206"/>
      <c r="FS43" s="206"/>
      <c r="FT43" s="206"/>
      <c r="FU43" s="206"/>
      <c r="FV43" s="206"/>
      <c r="FW43" s="206"/>
      <c r="FX43" s="206"/>
      <c r="FY43" s="206"/>
      <c r="FZ43" s="206"/>
      <c r="GA43" s="206"/>
      <c r="GB43" s="206"/>
      <c r="GC43" s="206"/>
      <c r="GD43" s="206"/>
      <c r="GE43" s="206"/>
      <c r="GF43" s="206"/>
      <c r="GG43" s="206"/>
      <c r="GH43" s="206"/>
      <c r="GI43" s="206"/>
      <c r="GJ43" s="206"/>
      <c r="GK43" s="206"/>
      <c r="GL43" s="206"/>
      <c r="GM43" s="206"/>
      <c r="GN43" s="206"/>
      <c r="GO43" s="206"/>
      <c r="GP43" s="206"/>
      <c r="GQ43" s="206"/>
      <c r="GR43" s="206"/>
      <c r="GS43" s="206"/>
      <c r="GT43" s="206"/>
      <c r="GU43" s="206"/>
      <c r="GV43" s="206"/>
      <c r="GW43" s="206"/>
      <c r="GX43" s="206"/>
      <c r="GY43" s="206"/>
      <c r="GZ43" s="206"/>
      <c r="HA43" s="206"/>
      <c r="HB43" s="206"/>
      <c r="HC43" s="206"/>
      <c r="HD43" s="206"/>
      <c r="HE43" s="206"/>
      <c r="HF43" s="206"/>
      <c r="HG43" s="206"/>
      <c r="HH43" s="206"/>
      <c r="HI43" s="206"/>
      <c r="HJ43" s="206"/>
      <c r="HK43" s="206"/>
      <c r="HL43" s="206"/>
      <c r="HM43" s="206"/>
      <c r="HN43" s="206"/>
      <c r="HO43" s="206"/>
      <c r="HP43" s="206"/>
      <c r="HQ43" s="206"/>
      <c r="HR43" s="206"/>
      <c r="HS43" s="206"/>
      <c r="HT43" s="206"/>
      <c r="HU43" s="206"/>
      <c r="HV43" s="206"/>
      <c r="HW43" s="206"/>
      <c r="HX43" s="206"/>
    </row>
    <row r="44" spans="1:232" s="205" customFormat="1" ht="14.25">
      <c r="A44" s="206"/>
      <c r="B44" s="231"/>
      <c r="C44" s="231"/>
      <c r="D44" s="231"/>
      <c r="E44" s="231"/>
      <c r="F44" s="231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  <c r="FH44" s="206"/>
      <c r="FI44" s="206"/>
      <c r="FJ44" s="206"/>
      <c r="FK44" s="206"/>
      <c r="FL44" s="206"/>
      <c r="FM44" s="206"/>
      <c r="FN44" s="206"/>
      <c r="FO44" s="206"/>
      <c r="FP44" s="206"/>
      <c r="FQ44" s="206"/>
      <c r="FR44" s="206"/>
      <c r="FS44" s="206"/>
      <c r="FT44" s="206"/>
      <c r="FU44" s="206"/>
      <c r="FV44" s="206"/>
      <c r="FW44" s="206"/>
      <c r="FX44" s="206"/>
      <c r="FY44" s="206"/>
      <c r="FZ44" s="206"/>
      <c r="GA44" s="206"/>
      <c r="GB44" s="206"/>
      <c r="GC44" s="206"/>
      <c r="GD44" s="206"/>
      <c r="GE44" s="206"/>
      <c r="GF44" s="206"/>
      <c r="GG44" s="206"/>
      <c r="GH44" s="206"/>
      <c r="GI44" s="206"/>
      <c r="GJ44" s="206"/>
      <c r="GK44" s="206"/>
      <c r="GL44" s="206"/>
      <c r="GM44" s="206"/>
      <c r="GN44" s="206"/>
      <c r="GO44" s="206"/>
      <c r="GP44" s="206"/>
      <c r="GQ44" s="206"/>
      <c r="GR44" s="206"/>
      <c r="GS44" s="206"/>
      <c r="GT44" s="206"/>
      <c r="GU44" s="206"/>
      <c r="GV44" s="206"/>
      <c r="GW44" s="206"/>
      <c r="GX44" s="206"/>
      <c r="GY44" s="206"/>
      <c r="GZ44" s="206"/>
      <c r="HA44" s="206"/>
      <c r="HB44" s="206"/>
      <c r="HC44" s="206"/>
      <c r="HD44" s="206"/>
      <c r="HE44" s="206"/>
      <c r="HF44" s="206"/>
      <c r="HG44" s="206"/>
      <c r="HH44" s="206"/>
      <c r="HI44" s="206"/>
      <c r="HJ44" s="206"/>
      <c r="HK44" s="206"/>
      <c r="HL44" s="206"/>
      <c r="HM44" s="206"/>
      <c r="HN44" s="206"/>
      <c r="HO44" s="206"/>
      <c r="HP44" s="206"/>
      <c r="HQ44" s="206"/>
      <c r="HR44" s="206"/>
      <c r="HS44" s="206"/>
      <c r="HT44" s="206"/>
      <c r="HU44" s="206"/>
      <c r="HV44" s="206"/>
      <c r="HW44" s="206"/>
      <c r="HX44" s="206"/>
    </row>
    <row r="45" spans="1:232" s="205" customFormat="1" ht="14.25">
      <c r="A45" s="206"/>
      <c r="B45" s="231"/>
      <c r="C45" s="231"/>
      <c r="D45" s="231"/>
      <c r="E45" s="231"/>
      <c r="F45" s="231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6"/>
      <c r="FH45" s="206"/>
      <c r="FI45" s="206"/>
      <c r="FJ45" s="206"/>
      <c r="FK45" s="206"/>
      <c r="FL45" s="206"/>
      <c r="FM45" s="206"/>
      <c r="FN45" s="206"/>
      <c r="FO45" s="206"/>
      <c r="FP45" s="206"/>
      <c r="FQ45" s="206"/>
      <c r="FR45" s="206"/>
      <c r="FS45" s="206"/>
      <c r="FT45" s="206"/>
      <c r="FU45" s="206"/>
      <c r="FV45" s="206"/>
      <c r="FW45" s="206"/>
      <c r="FX45" s="206"/>
      <c r="FY45" s="206"/>
      <c r="FZ45" s="206"/>
      <c r="GA45" s="206"/>
      <c r="GB45" s="206"/>
      <c r="GC45" s="206"/>
      <c r="GD45" s="206"/>
      <c r="GE45" s="206"/>
      <c r="GF45" s="206"/>
      <c r="GG45" s="206"/>
      <c r="GH45" s="206"/>
      <c r="GI45" s="206"/>
      <c r="GJ45" s="206"/>
      <c r="GK45" s="206"/>
      <c r="GL45" s="206"/>
      <c r="GM45" s="206"/>
      <c r="GN45" s="206"/>
      <c r="GO45" s="206"/>
      <c r="GP45" s="206"/>
      <c r="GQ45" s="206"/>
      <c r="GR45" s="206"/>
      <c r="GS45" s="206"/>
      <c r="GT45" s="206"/>
      <c r="GU45" s="206"/>
      <c r="GV45" s="206"/>
      <c r="GW45" s="206"/>
      <c r="GX45" s="206"/>
      <c r="GY45" s="206"/>
      <c r="GZ45" s="206"/>
      <c r="HA45" s="206"/>
      <c r="HB45" s="206"/>
      <c r="HC45" s="206"/>
      <c r="HD45" s="206"/>
      <c r="HE45" s="206"/>
      <c r="HF45" s="206"/>
      <c r="HG45" s="206"/>
      <c r="HH45" s="206"/>
      <c r="HI45" s="206"/>
      <c r="HJ45" s="206"/>
      <c r="HK45" s="206"/>
      <c r="HL45" s="206"/>
      <c r="HM45" s="206"/>
      <c r="HN45" s="206"/>
      <c r="HO45" s="206"/>
      <c r="HP45" s="206"/>
      <c r="HQ45" s="206"/>
      <c r="HR45" s="206"/>
      <c r="HS45" s="206"/>
      <c r="HT45" s="206"/>
      <c r="HU45" s="206"/>
      <c r="HV45" s="206"/>
      <c r="HW45" s="206"/>
      <c r="HX45" s="206"/>
    </row>
    <row r="46" spans="1:232" s="205" customFormat="1" ht="14.25">
      <c r="A46" s="206"/>
      <c r="B46" s="231"/>
      <c r="C46" s="231"/>
      <c r="D46" s="231"/>
      <c r="E46" s="231"/>
      <c r="F46" s="231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6"/>
      <c r="FH46" s="206"/>
      <c r="FI46" s="206"/>
      <c r="FJ46" s="206"/>
      <c r="FK46" s="206"/>
      <c r="FL46" s="206"/>
      <c r="FM46" s="206"/>
      <c r="FN46" s="206"/>
      <c r="FO46" s="206"/>
      <c r="FP46" s="206"/>
      <c r="FQ46" s="206"/>
      <c r="FR46" s="206"/>
      <c r="FS46" s="206"/>
      <c r="FT46" s="206"/>
      <c r="FU46" s="206"/>
      <c r="FV46" s="206"/>
      <c r="FW46" s="206"/>
      <c r="FX46" s="206"/>
      <c r="FY46" s="206"/>
      <c r="FZ46" s="206"/>
      <c r="GA46" s="206"/>
      <c r="GB46" s="206"/>
      <c r="GC46" s="206"/>
      <c r="GD46" s="206"/>
      <c r="GE46" s="206"/>
      <c r="GF46" s="206"/>
      <c r="GG46" s="206"/>
      <c r="GH46" s="206"/>
      <c r="GI46" s="206"/>
      <c r="GJ46" s="206"/>
      <c r="GK46" s="206"/>
      <c r="GL46" s="206"/>
      <c r="GM46" s="206"/>
      <c r="GN46" s="206"/>
      <c r="GO46" s="206"/>
      <c r="GP46" s="206"/>
      <c r="GQ46" s="206"/>
      <c r="GR46" s="206"/>
      <c r="GS46" s="206"/>
      <c r="GT46" s="206"/>
      <c r="GU46" s="206"/>
      <c r="GV46" s="206"/>
      <c r="GW46" s="206"/>
      <c r="GX46" s="206"/>
      <c r="GY46" s="206"/>
      <c r="GZ46" s="206"/>
      <c r="HA46" s="206"/>
      <c r="HB46" s="206"/>
      <c r="HC46" s="206"/>
      <c r="HD46" s="206"/>
      <c r="HE46" s="206"/>
      <c r="HF46" s="206"/>
      <c r="HG46" s="206"/>
      <c r="HH46" s="206"/>
      <c r="HI46" s="206"/>
      <c r="HJ46" s="206"/>
      <c r="HK46" s="206"/>
      <c r="HL46" s="206"/>
      <c r="HM46" s="206"/>
      <c r="HN46" s="206"/>
      <c r="HO46" s="206"/>
      <c r="HP46" s="206"/>
      <c r="HQ46" s="206"/>
      <c r="HR46" s="206"/>
      <c r="HS46" s="206"/>
      <c r="HT46" s="206"/>
      <c r="HU46" s="206"/>
      <c r="HV46" s="206"/>
      <c r="HW46" s="206"/>
      <c r="HX46" s="206"/>
    </row>
    <row r="47" spans="1:232" s="205" customFormat="1" ht="14.25">
      <c r="A47" s="206"/>
      <c r="B47" s="231"/>
      <c r="C47" s="231"/>
      <c r="D47" s="231"/>
      <c r="E47" s="231"/>
      <c r="F47" s="231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6"/>
      <c r="FH47" s="206"/>
      <c r="FI47" s="206"/>
      <c r="FJ47" s="206"/>
      <c r="FK47" s="206"/>
      <c r="FL47" s="206"/>
      <c r="FM47" s="206"/>
      <c r="FN47" s="206"/>
      <c r="FO47" s="206"/>
      <c r="FP47" s="206"/>
      <c r="FQ47" s="206"/>
      <c r="FR47" s="206"/>
      <c r="FS47" s="206"/>
      <c r="FT47" s="206"/>
      <c r="FU47" s="206"/>
      <c r="FV47" s="206"/>
      <c r="FW47" s="206"/>
      <c r="FX47" s="206"/>
      <c r="FY47" s="206"/>
      <c r="FZ47" s="206"/>
      <c r="GA47" s="206"/>
      <c r="GB47" s="206"/>
      <c r="GC47" s="206"/>
      <c r="GD47" s="206"/>
      <c r="GE47" s="206"/>
      <c r="GF47" s="206"/>
      <c r="GG47" s="206"/>
      <c r="GH47" s="206"/>
      <c r="GI47" s="206"/>
      <c r="GJ47" s="206"/>
      <c r="GK47" s="206"/>
      <c r="GL47" s="206"/>
      <c r="GM47" s="206"/>
      <c r="GN47" s="206"/>
      <c r="GO47" s="206"/>
      <c r="GP47" s="206"/>
      <c r="GQ47" s="206"/>
      <c r="GR47" s="206"/>
      <c r="GS47" s="206"/>
      <c r="GT47" s="206"/>
      <c r="GU47" s="206"/>
      <c r="GV47" s="206"/>
      <c r="GW47" s="206"/>
      <c r="GX47" s="206"/>
      <c r="GY47" s="206"/>
      <c r="GZ47" s="206"/>
      <c r="HA47" s="206"/>
      <c r="HB47" s="206"/>
      <c r="HC47" s="206"/>
      <c r="HD47" s="206"/>
      <c r="HE47" s="206"/>
      <c r="HF47" s="206"/>
      <c r="HG47" s="206"/>
      <c r="HH47" s="206"/>
      <c r="HI47" s="206"/>
      <c r="HJ47" s="206"/>
      <c r="HK47" s="206"/>
      <c r="HL47" s="206"/>
      <c r="HM47" s="206"/>
      <c r="HN47" s="206"/>
      <c r="HO47" s="206"/>
      <c r="HP47" s="206"/>
      <c r="HQ47" s="206"/>
      <c r="HR47" s="206"/>
      <c r="HS47" s="206"/>
      <c r="HT47" s="206"/>
      <c r="HU47" s="206"/>
      <c r="HV47" s="206"/>
      <c r="HW47" s="206"/>
      <c r="HX47" s="206"/>
    </row>
    <row r="48" spans="1:232" s="205" customFormat="1" ht="14.25">
      <c r="A48" s="206"/>
      <c r="B48" s="231"/>
      <c r="C48" s="231"/>
      <c r="D48" s="231"/>
      <c r="E48" s="231"/>
      <c r="F48" s="231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6"/>
      <c r="FF48" s="206"/>
      <c r="FG48" s="206"/>
      <c r="FH48" s="206"/>
      <c r="FI48" s="206"/>
      <c r="FJ48" s="206"/>
      <c r="FK48" s="206"/>
      <c r="FL48" s="206"/>
      <c r="FM48" s="206"/>
      <c r="FN48" s="206"/>
      <c r="FO48" s="206"/>
      <c r="FP48" s="206"/>
      <c r="FQ48" s="206"/>
      <c r="FR48" s="206"/>
      <c r="FS48" s="206"/>
      <c r="FT48" s="206"/>
      <c r="FU48" s="206"/>
      <c r="FV48" s="206"/>
      <c r="FW48" s="206"/>
      <c r="FX48" s="206"/>
      <c r="FY48" s="206"/>
      <c r="FZ48" s="206"/>
      <c r="GA48" s="206"/>
      <c r="GB48" s="206"/>
      <c r="GC48" s="206"/>
      <c r="GD48" s="206"/>
      <c r="GE48" s="206"/>
      <c r="GF48" s="206"/>
      <c r="GG48" s="206"/>
      <c r="GH48" s="206"/>
      <c r="GI48" s="206"/>
      <c r="GJ48" s="206"/>
      <c r="GK48" s="206"/>
      <c r="GL48" s="206"/>
      <c r="GM48" s="206"/>
      <c r="GN48" s="206"/>
      <c r="GO48" s="206"/>
      <c r="GP48" s="206"/>
      <c r="GQ48" s="206"/>
      <c r="GR48" s="206"/>
      <c r="GS48" s="206"/>
      <c r="GT48" s="206"/>
      <c r="GU48" s="206"/>
      <c r="GV48" s="206"/>
      <c r="GW48" s="206"/>
      <c r="GX48" s="206"/>
      <c r="GY48" s="206"/>
      <c r="GZ48" s="206"/>
      <c r="HA48" s="206"/>
      <c r="HB48" s="206"/>
      <c r="HC48" s="206"/>
      <c r="HD48" s="206"/>
      <c r="HE48" s="206"/>
      <c r="HF48" s="206"/>
      <c r="HG48" s="206"/>
      <c r="HH48" s="206"/>
      <c r="HI48" s="206"/>
      <c r="HJ48" s="206"/>
      <c r="HK48" s="206"/>
      <c r="HL48" s="206"/>
      <c r="HM48" s="206"/>
      <c r="HN48" s="206"/>
      <c r="HO48" s="206"/>
      <c r="HP48" s="206"/>
      <c r="HQ48" s="206"/>
      <c r="HR48" s="206"/>
      <c r="HS48" s="206"/>
      <c r="HT48" s="206"/>
      <c r="HU48" s="206"/>
      <c r="HV48" s="206"/>
      <c r="HW48" s="206"/>
      <c r="HX48" s="206"/>
    </row>
    <row r="49" spans="1:232" s="205" customFormat="1" ht="14.25">
      <c r="A49" s="206"/>
      <c r="B49" s="231"/>
      <c r="C49" s="231"/>
      <c r="D49" s="231"/>
      <c r="E49" s="231"/>
      <c r="F49" s="231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  <c r="FF49" s="206"/>
      <c r="FG49" s="206"/>
      <c r="FH49" s="206"/>
      <c r="FI49" s="206"/>
      <c r="FJ49" s="206"/>
      <c r="FK49" s="206"/>
      <c r="FL49" s="206"/>
      <c r="FM49" s="206"/>
      <c r="FN49" s="206"/>
      <c r="FO49" s="206"/>
      <c r="FP49" s="206"/>
      <c r="FQ49" s="206"/>
      <c r="FR49" s="206"/>
      <c r="FS49" s="206"/>
      <c r="FT49" s="206"/>
      <c r="FU49" s="206"/>
      <c r="FV49" s="206"/>
      <c r="FW49" s="206"/>
      <c r="FX49" s="206"/>
      <c r="FY49" s="206"/>
      <c r="FZ49" s="206"/>
      <c r="GA49" s="206"/>
      <c r="GB49" s="206"/>
      <c r="GC49" s="206"/>
      <c r="GD49" s="206"/>
      <c r="GE49" s="206"/>
      <c r="GF49" s="206"/>
      <c r="GG49" s="206"/>
      <c r="GH49" s="206"/>
      <c r="GI49" s="206"/>
      <c r="GJ49" s="206"/>
      <c r="GK49" s="206"/>
      <c r="GL49" s="206"/>
      <c r="GM49" s="206"/>
      <c r="GN49" s="206"/>
      <c r="GO49" s="206"/>
      <c r="GP49" s="206"/>
      <c r="GQ49" s="206"/>
      <c r="GR49" s="206"/>
      <c r="GS49" s="206"/>
      <c r="GT49" s="206"/>
      <c r="GU49" s="206"/>
      <c r="GV49" s="206"/>
      <c r="GW49" s="206"/>
      <c r="GX49" s="206"/>
      <c r="GY49" s="206"/>
      <c r="GZ49" s="206"/>
      <c r="HA49" s="206"/>
      <c r="HB49" s="206"/>
      <c r="HC49" s="206"/>
      <c r="HD49" s="206"/>
      <c r="HE49" s="206"/>
      <c r="HF49" s="206"/>
      <c r="HG49" s="206"/>
      <c r="HH49" s="206"/>
      <c r="HI49" s="206"/>
      <c r="HJ49" s="206"/>
      <c r="HK49" s="206"/>
      <c r="HL49" s="206"/>
      <c r="HM49" s="206"/>
      <c r="HN49" s="206"/>
      <c r="HO49" s="206"/>
      <c r="HP49" s="206"/>
      <c r="HQ49" s="206"/>
      <c r="HR49" s="206"/>
      <c r="HS49" s="206"/>
      <c r="HT49" s="206"/>
      <c r="HU49" s="206"/>
      <c r="HV49" s="206"/>
      <c r="HW49" s="206"/>
      <c r="HX49" s="206"/>
    </row>
    <row r="50" spans="1:232" s="205" customFormat="1" ht="14.25">
      <c r="A50" s="206"/>
      <c r="B50" s="231"/>
      <c r="C50" s="231"/>
      <c r="D50" s="231"/>
      <c r="E50" s="231"/>
      <c r="F50" s="231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  <c r="FC50" s="206"/>
      <c r="FD50" s="206"/>
      <c r="FE50" s="206"/>
      <c r="FF50" s="206"/>
      <c r="FG50" s="206"/>
      <c r="FH50" s="206"/>
      <c r="FI50" s="206"/>
      <c r="FJ50" s="206"/>
      <c r="FK50" s="206"/>
      <c r="FL50" s="206"/>
      <c r="FM50" s="206"/>
      <c r="FN50" s="206"/>
      <c r="FO50" s="206"/>
      <c r="FP50" s="206"/>
      <c r="FQ50" s="206"/>
      <c r="FR50" s="206"/>
      <c r="FS50" s="206"/>
      <c r="FT50" s="206"/>
      <c r="FU50" s="206"/>
      <c r="FV50" s="206"/>
      <c r="FW50" s="206"/>
      <c r="FX50" s="206"/>
      <c r="FY50" s="206"/>
      <c r="FZ50" s="206"/>
      <c r="GA50" s="206"/>
      <c r="GB50" s="206"/>
      <c r="GC50" s="206"/>
      <c r="GD50" s="206"/>
      <c r="GE50" s="206"/>
      <c r="GF50" s="206"/>
      <c r="GG50" s="206"/>
      <c r="GH50" s="206"/>
      <c r="GI50" s="206"/>
      <c r="GJ50" s="206"/>
      <c r="GK50" s="206"/>
      <c r="GL50" s="206"/>
      <c r="GM50" s="206"/>
      <c r="GN50" s="206"/>
      <c r="GO50" s="206"/>
      <c r="GP50" s="206"/>
      <c r="GQ50" s="206"/>
      <c r="GR50" s="206"/>
      <c r="GS50" s="206"/>
      <c r="GT50" s="206"/>
      <c r="GU50" s="206"/>
      <c r="GV50" s="206"/>
      <c r="GW50" s="206"/>
      <c r="GX50" s="206"/>
      <c r="GY50" s="206"/>
      <c r="GZ50" s="206"/>
      <c r="HA50" s="206"/>
      <c r="HB50" s="206"/>
      <c r="HC50" s="206"/>
      <c r="HD50" s="206"/>
      <c r="HE50" s="206"/>
      <c r="HF50" s="206"/>
      <c r="HG50" s="206"/>
      <c r="HH50" s="206"/>
      <c r="HI50" s="206"/>
      <c r="HJ50" s="206"/>
      <c r="HK50" s="206"/>
      <c r="HL50" s="206"/>
      <c r="HM50" s="206"/>
      <c r="HN50" s="206"/>
      <c r="HO50" s="206"/>
      <c r="HP50" s="206"/>
      <c r="HQ50" s="206"/>
      <c r="HR50" s="206"/>
      <c r="HS50" s="206"/>
      <c r="HT50" s="206"/>
      <c r="HU50" s="206"/>
      <c r="HV50" s="206"/>
      <c r="HW50" s="206"/>
      <c r="HX50" s="206"/>
    </row>
    <row r="51" spans="1:232" s="205" customFormat="1" ht="14.25">
      <c r="A51" s="206"/>
      <c r="B51" s="231"/>
      <c r="C51" s="231"/>
      <c r="D51" s="231"/>
      <c r="E51" s="231"/>
      <c r="F51" s="231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6"/>
      <c r="EL51" s="206"/>
      <c r="EM51" s="206"/>
      <c r="EN51" s="206"/>
      <c r="EO51" s="206"/>
      <c r="EP51" s="206"/>
      <c r="EQ51" s="206"/>
      <c r="ER51" s="206"/>
      <c r="ES51" s="206"/>
      <c r="ET51" s="206"/>
      <c r="EU51" s="206"/>
      <c r="EV51" s="206"/>
      <c r="EW51" s="206"/>
      <c r="EX51" s="206"/>
      <c r="EY51" s="206"/>
      <c r="EZ51" s="206"/>
      <c r="FA51" s="206"/>
      <c r="FB51" s="206"/>
      <c r="FC51" s="206"/>
      <c r="FD51" s="206"/>
      <c r="FE51" s="206"/>
      <c r="FF51" s="206"/>
      <c r="FG51" s="206"/>
      <c r="FH51" s="206"/>
      <c r="FI51" s="206"/>
      <c r="FJ51" s="206"/>
      <c r="FK51" s="206"/>
      <c r="FL51" s="206"/>
      <c r="FM51" s="206"/>
      <c r="FN51" s="206"/>
      <c r="FO51" s="206"/>
      <c r="FP51" s="206"/>
      <c r="FQ51" s="206"/>
      <c r="FR51" s="206"/>
      <c r="FS51" s="206"/>
      <c r="FT51" s="206"/>
      <c r="FU51" s="206"/>
      <c r="FV51" s="206"/>
      <c r="FW51" s="206"/>
      <c r="FX51" s="206"/>
      <c r="FY51" s="206"/>
      <c r="FZ51" s="206"/>
      <c r="GA51" s="206"/>
      <c r="GB51" s="206"/>
      <c r="GC51" s="206"/>
      <c r="GD51" s="206"/>
      <c r="GE51" s="206"/>
      <c r="GF51" s="206"/>
      <c r="GG51" s="206"/>
      <c r="GH51" s="206"/>
      <c r="GI51" s="206"/>
      <c r="GJ51" s="206"/>
      <c r="GK51" s="206"/>
      <c r="GL51" s="206"/>
      <c r="GM51" s="206"/>
      <c r="GN51" s="206"/>
      <c r="GO51" s="206"/>
      <c r="GP51" s="206"/>
      <c r="GQ51" s="206"/>
      <c r="GR51" s="206"/>
      <c r="GS51" s="206"/>
      <c r="GT51" s="206"/>
      <c r="GU51" s="206"/>
      <c r="GV51" s="206"/>
      <c r="GW51" s="206"/>
      <c r="GX51" s="206"/>
      <c r="GY51" s="206"/>
      <c r="GZ51" s="206"/>
      <c r="HA51" s="206"/>
      <c r="HB51" s="206"/>
      <c r="HC51" s="206"/>
      <c r="HD51" s="206"/>
      <c r="HE51" s="206"/>
      <c r="HF51" s="206"/>
      <c r="HG51" s="206"/>
      <c r="HH51" s="206"/>
      <c r="HI51" s="206"/>
      <c r="HJ51" s="206"/>
      <c r="HK51" s="206"/>
      <c r="HL51" s="206"/>
      <c r="HM51" s="206"/>
      <c r="HN51" s="206"/>
      <c r="HO51" s="206"/>
      <c r="HP51" s="206"/>
      <c r="HQ51" s="206"/>
      <c r="HR51" s="206"/>
      <c r="HS51" s="206"/>
      <c r="HT51" s="206"/>
      <c r="HU51" s="206"/>
      <c r="HV51" s="206"/>
      <c r="HW51" s="206"/>
      <c r="HX51" s="206"/>
    </row>
    <row r="52" spans="1:232" s="205" customFormat="1" ht="14.25">
      <c r="A52" s="206"/>
      <c r="B52" s="231"/>
      <c r="C52" s="231"/>
      <c r="D52" s="231"/>
      <c r="E52" s="231"/>
      <c r="F52" s="231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6"/>
      <c r="EL52" s="206"/>
      <c r="EM52" s="206"/>
      <c r="EN52" s="206"/>
      <c r="EO52" s="206"/>
      <c r="EP52" s="206"/>
      <c r="EQ52" s="206"/>
      <c r="ER52" s="206"/>
      <c r="ES52" s="206"/>
      <c r="ET52" s="206"/>
      <c r="EU52" s="206"/>
      <c r="EV52" s="206"/>
      <c r="EW52" s="206"/>
      <c r="EX52" s="206"/>
      <c r="EY52" s="206"/>
      <c r="EZ52" s="206"/>
      <c r="FA52" s="206"/>
      <c r="FB52" s="206"/>
      <c r="FC52" s="206"/>
      <c r="FD52" s="206"/>
      <c r="FE52" s="206"/>
      <c r="FF52" s="206"/>
      <c r="FG52" s="206"/>
      <c r="FH52" s="206"/>
      <c r="FI52" s="206"/>
      <c r="FJ52" s="206"/>
      <c r="FK52" s="206"/>
      <c r="FL52" s="206"/>
      <c r="FM52" s="206"/>
      <c r="FN52" s="206"/>
      <c r="FO52" s="206"/>
      <c r="FP52" s="206"/>
      <c r="FQ52" s="206"/>
      <c r="FR52" s="206"/>
      <c r="FS52" s="206"/>
      <c r="FT52" s="206"/>
      <c r="FU52" s="206"/>
      <c r="FV52" s="206"/>
      <c r="FW52" s="206"/>
      <c r="FX52" s="206"/>
      <c r="FY52" s="206"/>
      <c r="FZ52" s="206"/>
      <c r="GA52" s="206"/>
      <c r="GB52" s="206"/>
      <c r="GC52" s="206"/>
      <c r="GD52" s="206"/>
      <c r="GE52" s="206"/>
      <c r="GF52" s="206"/>
      <c r="GG52" s="206"/>
      <c r="GH52" s="206"/>
      <c r="GI52" s="206"/>
      <c r="GJ52" s="206"/>
      <c r="GK52" s="206"/>
      <c r="GL52" s="206"/>
      <c r="GM52" s="206"/>
      <c r="GN52" s="206"/>
      <c r="GO52" s="206"/>
      <c r="GP52" s="206"/>
      <c r="GQ52" s="206"/>
      <c r="GR52" s="206"/>
      <c r="GS52" s="206"/>
      <c r="GT52" s="206"/>
      <c r="GU52" s="206"/>
      <c r="GV52" s="206"/>
      <c r="GW52" s="206"/>
      <c r="GX52" s="206"/>
      <c r="GY52" s="206"/>
      <c r="GZ52" s="206"/>
      <c r="HA52" s="206"/>
      <c r="HB52" s="206"/>
      <c r="HC52" s="206"/>
      <c r="HD52" s="206"/>
      <c r="HE52" s="206"/>
      <c r="HF52" s="206"/>
      <c r="HG52" s="206"/>
      <c r="HH52" s="206"/>
      <c r="HI52" s="206"/>
      <c r="HJ52" s="206"/>
      <c r="HK52" s="206"/>
      <c r="HL52" s="206"/>
      <c r="HM52" s="206"/>
      <c r="HN52" s="206"/>
      <c r="HO52" s="206"/>
      <c r="HP52" s="206"/>
      <c r="HQ52" s="206"/>
      <c r="HR52" s="206"/>
      <c r="HS52" s="206"/>
      <c r="HT52" s="206"/>
      <c r="HU52" s="206"/>
      <c r="HV52" s="206"/>
      <c r="HW52" s="206"/>
      <c r="HX52" s="206"/>
    </row>
    <row r="53" spans="8:232" s="205" customFormat="1" ht="14.25"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6"/>
      <c r="EZ53" s="206"/>
      <c r="FA53" s="206"/>
      <c r="FB53" s="206"/>
      <c r="FC53" s="206"/>
      <c r="FD53" s="206"/>
      <c r="FE53" s="206"/>
      <c r="FF53" s="206"/>
      <c r="FG53" s="206"/>
      <c r="FH53" s="206"/>
      <c r="FI53" s="206"/>
      <c r="FJ53" s="206"/>
      <c r="FK53" s="206"/>
      <c r="FL53" s="206"/>
      <c r="FM53" s="206"/>
      <c r="FN53" s="206"/>
      <c r="FO53" s="206"/>
      <c r="FP53" s="206"/>
      <c r="FQ53" s="206"/>
      <c r="FR53" s="206"/>
      <c r="FS53" s="206"/>
      <c r="FT53" s="206"/>
      <c r="FU53" s="206"/>
      <c r="FV53" s="206"/>
      <c r="FW53" s="206"/>
      <c r="FX53" s="206"/>
      <c r="FY53" s="206"/>
      <c r="FZ53" s="206"/>
      <c r="GA53" s="206"/>
      <c r="GB53" s="206"/>
      <c r="GC53" s="206"/>
      <c r="GD53" s="206"/>
      <c r="GE53" s="206"/>
      <c r="GF53" s="206"/>
      <c r="GG53" s="206"/>
      <c r="GH53" s="206"/>
      <c r="GI53" s="206"/>
      <c r="GJ53" s="206"/>
      <c r="GK53" s="206"/>
      <c r="GL53" s="206"/>
      <c r="GM53" s="206"/>
      <c r="GN53" s="206"/>
      <c r="GO53" s="206"/>
      <c r="GP53" s="206"/>
      <c r="GQ53" s="206"/>
      <c r="GR53" s="206"/>
      <c r="GS53" s="206"/>
      <c r="GT53" s="206"/>
      <c r="GU53" s="206"/>
      <c r="GV53" s="206"/>
      <c r="GW53" s="206"/>
      <c r="GX53" s="206"/>
      <c r="GY53" s="206"/>
      <c r="GZ53" s="206"/>
      <c r="HA53" s="206"/>
      <c r="HB53" s="206"/>
      <c r="HC53" s="206"/>
      <c r="HD53" s="206"/>
      <c r="HE53" s="206"/>
      <c r="HF53" s="206"/>
      <c r="HG53" s="206"/>
      <c r="HH53" s="206"/>
      <c r="HI53" s="206"/>
      <c r="HJ53" s="206"/>
      <c r="HK53" s="206"/>
      <c r="HL53" s="206"/>
      <c r="HM53" s="206"/>
      <c r="HN53" s="206"/>
      <c r="HO53" s="206"/>
      <c r="HP53" s="206"/>
      <c r="HQ53" s="206"/>
      <c r="HR53" s="206"/>
      <c r="HS53" s="206"/>
      <c r="HT53" s="206"/>
      <c r="HU53" s="206"/>
      <c r="HV53" s="206"/>
      <c r="HW53" s="206"/>
      <c r="HX53" s="206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79" right="0.79" top="0.98" bottom="0.98" header="0.12" footer="0.31"/>
  <pageSetup firstPageNumber="83" useFirstPageNumber="1" fitToHeight="0" fitToWidth="0" horizontalDpi="600" verticalDpi="600" orientation="portrait" paperSize="9" scale="90"/>
  <headerFooter scaleWithDoc="0" alignWithMargins="0">
    <oddFooter>&amp;C&amp;15—&amp;P—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565"/>
  <sheetViews>
    <sheetView showZeros="0" workbookViewId="0" topLeftCell="A1">
      <pane ySplit="2" topLeftCell="A29" activePane="bottomLeft" state="frozen"/>
      <selection pane="bottomLeft" activeCell="A1" sqref="A1:J1"/>
    </sheetView>
  </sheetViews>
  <sheetFormatPr defaultColWidth="9.00390625" defaultRowHeight="14.25"/>
  <cols>
    <col min="1" max="8" width="9.00390625" style="802" customWidth="1"/>
    <col min="9" max="9" width="5.75390625" style="802" customWidth="1"/>
    <col min="10" max="10" width="4.75390625" style="839" customWidth="1"/>
  </cols>
  <sheetData>
    <row r="1" spans="1:10" ht="40.5" customHeight="1">
      <c r="A1" s="840" t="s">
        <v>3</v>
      </c>
      <c r="B1" s="840"/>
      <c r="C1" s="840"/>
      <c r="D1" s="840"/>
      <c r="E1" s="840"/>
      <c r="F1" s="840"/>
      <c r="G1" s="840"/>
      <c r="H1" s="840"/>
      <c r="I1" s="840"/>
      <c r="J1" s="851"/>
    </row>
    <row r="2" spans="1:10" ht="21.75" customHeight="1">
      <c r="A2" s="841"/>
      <c r="B2" s="842"/>
      <c r="C2" s="842"/>
      <c r="D2" s="842"/>
      <c r="E2" s="842"/>
      <c r="F2" s="842"/>
      <c r="G2" s="842"/>
      <c r="H2" s="842"/>
      <c r="I2" s="842"/>
      <c r="J2" s="852"/>
    </row>
    <row r="3" spans="1:10" ht="24.75" customHeight="1">
      <c r="A3" s="843" t="s">
        <v>4</v>
      </c>
      <c r="B3" s="844"/>
      <c r="C3" s="844"/>
      <c r="D3" s="844"/>
      <c r="E3" s="844"/>
      <c r="F3" s="844"/>
      <c r="G3" s="844"/>
      <c r="H3" s="844"/>
      <c r="I3" s="844"/>
      <c r="J3" s="852"/>
    </row>
    <row r="4" spans="1:10" ht="24.75" customHeight="1">
      <c r="A4" s="845" t="s">
        <v>5</v>
      </c>
      <c r="B4" s="844"/>
      <c r="C4" s="844"/>
      <c r="D4" s="844"/>
      <c r="E4" s="844"/>
      <c r="F4" s="844"/>
      <c r="G4" s="844"/>
      <c r="H4" s="844"/>
      <c r="I4" s="844"/>
      <c r="J4" s="853">
        <v>1</v>
      </c>
    </row>
    <row r="5" spans="1:10" ht="24.75" customHeight="1">
      <c r="A5" s="846" t="s">
        <v>6</v>
      </c>
      <c r="B5" s="844"/>
      <c r="C5" s="844"/>
      <c r="D5" s="844"/>
      <c r="E5" s="844"/>
      <c r="F5" s="844"/>
      <c r="G5" s="844"/>
      <c r="H5" s="844"/>
      <c r="I5" s="844"/>
      <c r="J5" s="853">
        <v>2</v>
      </c>
    </row>
    <row r="6" spans="1:10" ht="24.75" customHeight="1">
      <c r="A6" s="845" t="s">
        <v>7</v>
      </c>
      <c r="B6" s="844"/>
      <c r="C6" s="844"/>
      <c r="D6" s="844"/>
      <c r="E6" s="844"/>
      <c r="F6" s="844"/>
      <c r="G6" s="844"/>
      <c r="H6" s="844"/>
      <c r="I6" s="844"/>
      <c r="J6" s="853">
        <v>6</v>
      </c>
    </row>
    <row r="7" spans="1:10" ht="24.75" customHeight="1">
      <c r="A7" s="846" t="s">
        <v>8</v>
      </c>
      <c r="B7" s="844"/>
      <c r="C7" s="844"/>
      <c r="D7" s="844"/>
      <c r="E7" s="844"/>
      <c r="F7" s="844"/>
      <c r="G7" s="844"/>
      <c r="H7" s="844"/>
      <c r="I7" s="844"/>
      <c r="J7" s="853">
        <v>7</v>
      </c>
    </row>
    <row r="8" spans="1:10" ht="24.75" customHeight="1">
      <c r="A8" s="845" t="s">
        <v>9</v>
      </c>
      <c r="B8" s="844"/>
      <c r="C8" s="844"/>
      <c r="D8" s="844"/>
      <c r="E8" s="844"/>
      <c r="F8" s="844"/>
      <c r="G8" s="844"/>
      <c r="H8" s="844"/>
      <c r="I8" s="844"/>
      <c r="J8" s="853">
        <v>10</v>
      </c>
    </row>
    <row r="9" spans="1:10" ht="24.75" customHeight="1">
      <c r="A9" s="846" t="s">
        <v>10</v>
      </c>
      <c r="B9" s="844"/>
      <c r="C9" s="844"/>
      <c r="D9" s="844"/>
      <c r="E9" s="844"/>
      <c r="F9" s="844"/>
      <c r="G9" s="844"/>
      <c r="H9" s="844"/>
      <c r="I9" s="844"/>
      <c r="J9" s="853">
        <v>11</v>
      </c>
    </row>
    <row r="10" spans="1:10" ht="24.75" customHeight="1">
      <c r="A10" s="845" t="s">
        <v>11</v>
      </c>
      <c r="B10" s="844"/>
      <c r="C10" s="844"/>
      <c r="D10" s="844"/>
      <c r="E10" s="844"/>
      <c r="F10" s="844"/>
      <c r="G10" s="844"/>
      <c r="H10" s="844"/>
      <c r="I10" s="844"/>
      <c r="J10" s="853">
        <v>13</v>
      </c>
    </row>
    <row r="11" spans="1:15" ht="24.75" customHeight="1">
      <c r="A11" s="846" t="s">
        <v>12</v>
      </c>
      <c r="B11" s="844"/>
      <c r="C11" s="844"/>
      <c r="D11" s="844"/>
      <c r="E11" s="844"/>
      <c r="F11" s="844"/>
      <c r="G11" s="844"/>
      <c r="H11" s="844"/>
      <c r="I11" s="844"/>
      <c r="J11" s="853">
        <v>14</v>
      </c>
      <c r="O11" s="854"/>
    </row>
    <row r="12" spans="1:10" ht="24.75" customHeight="1">
      <c r="A12" s="845" t="s">
        <v>13</v>
      </c>
      <c r="B12" s="844"/>
      <c r="C12" s="844"/>
      <c r="D12" s="844"/>
      <c r="E12" s="844"/>
      <c r="F12" s="844"/>
      <c r="G12" s="844"/>
      <c r="H12" s="844"/>
      <c r="I12" s="844"/>
      <c r="J12" s="853">
        <v>18</v>
      </c>
    </row>
    <row r="13" spans="1:10" ht="24.75" customHeight="1">
      <c r="A13" s="845" t="s">
        <v>14</v>
      </c>
      <c r="B13" s="844"/>
      <c r="C13" s="844"/>
      <c r="D13" s="844"/>
      <c r="E13" s="844"/>
      <c r="F13" s="844"/>
      <c r="G13" s="844"/>
      <c r="H13" s="844"/>
      <c r="I13" s="844"/>
      <c r="J13" s="853">
        <v>36</v>
      </c>
    </row>
    <row r="14" spans="1:10" ht="24.75" customHeight="1">
      <c r="A14" s="845" t="s">
        <v>15</v>
      </c>
      <c r="B14" s="844"/>
      <c r="C14" s="844"/>
      <c r="D14" s="844"/>
      <c r="E14" s="844"/>
      <c r="F14" s="844"/>
      <c r="G14" s="844"/>
      <c r="H14" s="844"/>
      <c r="I14" s="844"/>
      <c r="J14" s="853">
        <v>38</v>
      </c>
    </row>
    <row r="15" spans="1:10" ht="26.25" customHeight="1">
      <c r="A15" s="845" t="s">
        <v>16</v>
      </c>
      <c r="B15" s="844"/>
      <c r="C15" s="844"/>
      <c r="D15" s="844"/>
      <c r="E15" s="844"/>
      <c r="F15" s="844"/>
      <c r="G15" s="844"/>
      <c r="H15" s="844"/>
      <c r="I15" s="844"/>
      <c r="J15" s="853">
        <v>60</v>
      </c>
    </row>
    <row r="16" spans="1:10" ht="26.25" customHeight="1">
      <c r="A16" s="845" t="s">
        <v>17</v>
      </c>
      <c r="B16" s="844"/>
      <c r="C16" s="844"/>
      <c r="D16" s="844"/>
      <c r="E16" s="844"/>
      <c r="F16" s="844"/>
      <c r="G16" s="844"/>
      <c r="H16" s="844"/>
      <c r="I16" s="844"/>
      <c r="J16" s="853">
        <v>62</v>
      </c>
    </row>
    <row r="17" spans="1:10" ht="26.25" customHeight="1">
      <c r="A17" s="845" t="s">
        <v>18</v>
      </c>
      <c r="B17" s="844"/>
      <c r="C17" s="844"/>
      <c r="D17" s="844"/>
      <c r="E17" s="844"/>
      <c r="F17" s="844"/>
      <c r="G17" s="844"/>
      <c r="H17" s="844"/>
      <c r="I17" s="844"/>
      <c r="J17" s="853">
        <v>64</v>
      </c>
    </row>
    <row r="18" spans="1:10" ht="24.75" customHeight="1">
      <c r="A18" s="843" t="s">
        <v>19</v>
      </c>
      <c r="B18" s="844"/>
      <c r="C18" s="844"/>
      <c r="D18" s="844"/>
      <c r="E18" s="844"/>
      <c r="F18" s="844"/>
      <c r="G18" s="844"/>
      <c r="H18" s="844"/>
      <c r="I18" s="844"/>
      <c r="J18" s="852"/>
    </row>
    <row r="19" spans="1:10" ht="24.75" customHeight="1">
      <c r="A19" s="845" t="s">
        <v>20</v>
      </c>
      <c r="B19" s="844"/>
      <c r="C19" s="844"/>
      <c r="D19" s="844"/>
      <c r="E19" s="844"/>
      <c r="F19" s="844"/>
      <c r="G19" s="844"/>
      <c r="H19" s="844"/>
      <c r="I19" s="844"/>
      <c r="J19" s="853">
        <v>66</v>
      </c>
    </row>
    <row r="20" spans="1:10" ht="24.75" customHeight="1">
      <c r="A20" s="846" t="s">
        <v>21</v>
      </c>
      <c r="B20" s="844"/>
      <c r="C20" s="844"/>
      <c r="D20" s="844"/>
      <c r="E20" s="844"/>
      <c r="F20" s="844"/>
      <c r="G20" s="844"/>
      <c r="H20" s="844"/>
      <c r="I20" s="844"/>
      <c r="J20" s="853">
        <v>67</v>
      </c>
    </row>
    <row r="21" spans="1:10" ht="24.75" customHeight="1">
      <c r="A21" s="845" t="s">
        <v>22</v>
      </c>
      <c r="B21" s="844"/>
      <c r="C21" s="844"/>
      <c r="D21" s="844"/>
      <c r="E21" s="844"/>
      <c r="F21" s="844"/>
      <c r="G21" s="844"/>
      <c r="H21" s="844"/>
      <c r="I21" s="844"/>
      <c r="J21" s="853">
        <v>69</v>
      </c>
    </row>
    <row r="22" spans="1:10" ht="24.75" customHeight="1">
      <c r="A22" s="846" t="s">
        <v>23</v>
      </c>
      <c r="B22" s="844"/>
      <c r="C22" s="844"/>
      <c r="D22" s="844"/>
      <c r="E22" s="844"/>
      <c r="F22" s="844"/>
      <c r="G22" s="844"/>
      <c r="H22" s="844"/>
      <c r="I22" s="844"/>
      <c r="J22" s="853">
        <v>70</v>
      </c>
    </row>
    <row r="23" spans="1:10" ht="24.75" customHeight="1">
      <c r="A23" s="845" t="s">
        <v>24</v>
      </c>
      <c r="B23" s="844"/>
      <c r="C23" s="844"/>
      <c r="D23" s="844"/>
      <c r="E23" s="844"/>
      <c r="F23" s="844"/>
      <c r="G23" s="844"/>
      <c r="H23" s="844"/>
      <c r="I23" s="844"/>
      <c r="J23" s="853">
        <v>73</v>
      </c>
    </row>
    <row r="24" spans="1:10" ht="24.75" customHeight="1">
      <c r="A24" s="846" t="s">
        <v>25</v>
      </c>
      <c r="B24" s="844"/>
      <c r="C24" s="844"/>
      <c r="D24" s="844"/>
      <c r="E24" s="844"/>
      <c r="F24" s="844"/>
      <c r="G24" s="844"/>
      <c r="H24" s="844"/>
      <c r="I24" s="844"/>
      <c r="J24" s="853">
        <v>74</v>
      </c>
    </row>
    <row r="25" spans="1:10" ht="24.75" customHeight="1">
      <c r="A25" s="845" t="s">
        <v>26</v>
      </c>
      <c r="B25" s="844"/>
      <c r="C25" s="844"/>
      <c r="D25" s="844"/>
      <c r="E25" s="844"/>
      <c r="F25" s="844"/>
      <c r="G25" s="844"/>
      <c r="H25" s="844"/>
      <c r="I25" s="844"/>
      <c r="J25" s="853">
        <v>76</v>
      </c>
    </row>
    <row r="26" spans="1:10" ht="24.75" customHeight="1">
      <c r="A26" s="846" t="s">
        <v>27</v>
      </c>
      <c r="B26" s="844"/>
      <c r="C26" s="844"/>
      <c r="D26" s="844"/>
      <c r="E26" s="844"/>
      <c r="F26" s="844"/>
      <c r="G26" s="844"/>
      <c r="H26" s="844"/>
      <c r="I26" s="844"/>
      <c r="J26" s="853">
        <v>77</v>
      </c>
    </row>
    <row r="27" spans="1:10" ht="24.75" customHeight="1">
      <c r="A27" s="845" t="s">
        <v>28</v>
      </c>
      <c r="B27" s="844"/>
      <c r="C27" s="844"/>
      <c r="D27" s="844"/>
      <c r="E27" s="844"/>
      <c r="F27" s="844"/>
      <c r="G27" s="844"/>
      <c r="H27" s="844"/>
      <c r="I27" s="844"/>
      <c r="J27" s="853">
        <v>79</v>
      </c>
    </row>
    <row r="28" spans="1:10" ht="24.75" customHeight="1">
      <c r="A28" s="845" t="s">
        <v>29</v>
      </c>
      <c r="B28" s="844"/>
      <c r="C28" s="844"/>
      <c r="D28" s="844"/>
      <c r="E28" s="844"/>
      <c r="F28" s="844"/>
      <c r="G28" s="844"/>
      <c r="H28" s="844"/>
      <c r="I28" s="844"/>
      <c r="J28" s="853">
        <v>82</v>
      </c>
    </row>
    <row r="29" spans="1:10" ht="24.75" customHeight="1">
      <c r="A29" s="843" t="s">
        <v>30</v>
      </c>
      <c r="B29" s="844"/>
      <c r="C29" s="844"/>
      <c r="D29" s="844"/>
      <c r="E29" s="844"/>
      <c r="F29" s="844"/>
      <c r="G29" s="844"/>
      <c r="H29" s="844"/>
      <c r="I29" s="844"/>
      <c r="J29" s="852"/>
    </row>
    <row r="30" spans="1:10" ht="24.75" customHeight="1">
      <c r="A30" s="845" t="s">
        <v>31</v>
      </c>
      <c r="B30" s="844"/>
      <c r="C30" s="844"/>
      <c r="D30" s="844"/>
      <c r="E30" s="844"/>
      <c r="F30" s="844"/>
      <c r="G30" s="844"/>
      <c r="H30" s="844"/>
      <c r="I30" s="844"/>
      <c r="J30" s="853">
        <v>83</v>
      </c>
    </row>
    <row r="31" spans="1:10" ht="24.75" customHeight="1">
      <c r="A31" s="845" t="s">
        <v>32</v>
      </c>
      <c r="B31" s="844"/>
      <c r="C31" s="844"/>
      <c r="D31" s="844"/>
      <c r="E31" s="844"/>
      <c r="F31" s="844"/>
      <c r="G31" s="844"/>
      <c r="H31" s="844"/>
      <c r="I31" s="844"/>
      <c r="J31" s="853">
        <v>84</v>
      </c>
    </row>
    <row r="32" spans="1:10" ht="24.75" customHeight="1">
      <c r="A32" s="846" t="s">
        <v>33</v>
      </c>
      <c r="B32" s="844"/>
      <c r="C32" s="844"/>
      <c r="D32" s="844"/>
      <c r="E32" s="844"/>
      <c r="F32" s="844"/>
      <c r="G32" s="844"/>
      <c r="H32" s="844"/>
      <c r="I32" s="844"/>
      <c r="J32" s="853">
        <v>85</v>
      </c>
    </row>
    <row r="33" spans="1:10" ht="24.75" customHeight="1">
      <c r="A33" s="845" t="s">
        <v>34</v>
      </c>
      <c r="B33" s="844"/>
      <c r="C33" s="844"/>
      <c r="D33" s="844"/>
      <c r="E33" s="844"/>
      <c r="F33" s="844"/>
      <c r="G33" s="844"/>
      <c r="H33" s="844"/>
      <c r="I33" s="844"/>
      <c r="J33" s="853">
        <v>87</v>
      </c>
    </row>
    <row r="34" spans="1:10" ht="24.75" customHeight="1">
      <c r="A34" s="845" t="s">
        <v>35</v>
      </c>
      <c r="B34" s="844"/>
      <c r="C34" s="844"/>
      <c r="D34" s="844"/>
      <c r="E34" s="844"/>
      <c r="F34" s="844"/>
      <c r="G34" s="844"/>
      <c r="H34" s="844"/>
      <c r="I34" s="844"/>
      <c r="J34" s="853">
        <v>88</v>
      </c>
    </row>
    <row r="35" spans="1:10" ht="24.75" customHeight="1">
      <c r="A35" s="846" t="s">
        <v>36</v>
      </c>
      <c r="B35" s="844"/>
      <c r="C35" s="844"/>
      <c r="D35" s="844"/>
      <c r="E35" s="844"/>
      <c r="F35" s="844"/>
      <c r="G35" s="844"/>
      <c r="H35" s="844"/>
      <c r="I35" s="844"/>
      <c r="J35" s="853">
        <v>89</v>
      </c>
    </row>
    <row r="36" spans="1:10" ht="24.75" customHeight="1">
      <c r="A36" s="843" t="s">
        <v>37</v>
      </c>
      <c r="B36" s="844"/>
      <c r="C36" s="844"/>
      <c r="D36" s="844"/>
      <c r="E36" s="844"/>
      <c r="F36" s="844"/>
      <c r="G36" s="844"/>
      <c r="H36" s="844"/>
      <c r="I36" s="844"/>
      <c r="J36" s="852"/>
    </row>
    <row r="37" spans="1:10" s="838" customFormat="1" ht="24.75" customHeight="1">
      <c r="A37" s="847" t="s">
        <v>38</v>
      </c>
      <c r="B37" s="848"/>
      <c r="C37" s="848"/>
      <c r="D37" s="848"/>
      <c r="E37" s="848"/>
      <c r="F37" s="848"/>
      <c r="G37" s="848"/>
      <c r="H37" s="848"/>
      <c r="I37" s="848"/>
      <c r="J37" s="853">
        <v>91</v>
      </c>
    </row>
    <row r="38" spans="1:10" s="838" customFormat="1" ht="24.75" customHeight="1">
      <c r="A38" s="847" t="s">
        <v>39</v>
      </c>
      <c r="B38" s="848"/>
      <c r="C38" s="848"/>
      <c r="D38" s="848"/>
      <c r="E38" s="848"/>
      <c r="F38" s="848"/>
      <c r="G38" s="848"/>
      <c r="H38" s="848"/>
      <c r="I38" s="848"/>
      <c r="J38" s="853">
        <v>92</v>
      </c>
    </row>
    <row r="39" spans="1:10" s="838" customFormat="1" ht="24.75" customHeight="1">
      <c r="A39" s="846" t="s">
        <v>40</v>
      </c>
      <c r="B39" s="848"/>
      <c r="C39" s="848"/>
      <c r="D39" s="848"/>
      <c r="E39" s="848"/>
      <c r="F39" s="848"/>
      <c r="G39" s="848"/>
      <c r="H39" s="848"/>
      <c r="I39" s="848"/>
      <c r="J39" s="853">
        <v>93</v>
      </c>
    </row>
    <row r="40" spans="1:10" s="838" customFormat="1" ht="24.75" customHeight="1">
      <c r="A40" s="847" t="s">
        <v>41</v>
      </c>
      <c r="B40" s="848"/>
      <c r="C40" s="848"/>
      <c r="D40" s="848"/>
      <c r="E40" s="848"/>
      <c r="F40" s="848"/>
      <c r="G40" s="848"/>
      <c r="H40" s="848"/>
      <c r="I40" s="848"/>
      <c r="J40" s="853">
        <v>95</v>
      </c>
    </row>
    <row r="41" spans="1:10" s="838" customFormat="1" ht="24.75" customHeight="1">
      <c r="A41" s="847" t="s">
        <v>42</v>
      </c>
      <c r="B41" s="848"/>
      <c r="C41" s="848"/>
      <c r="D41" s="848"/>
      <c r="E41" s="848"/>
      <c r="F41" s="848"/>
      <c r="G41" s="848"/>
      <c r="H41" s="848"/>
      <c r="I41" s="848"/>
      <c r="J41" s="853">
        <v>96</v>
      </c>
    </row>
    <row r="42" spans="1:10" s="838" customFormat="1" ht="24.75" customHeight="1">
      <c r="A42" s="849" t="s">
        <v>43</v>
      </c>
      <c r="B42" s="848"/>
      <c r="C42" s="848"/>
      <c r="D42" s="848"/>
      <c r="E42" s="848"/>
      <c r="F42" s="848"/>
      <c r="G42" s="848"/>
      <c r="H42" s="848"/>
      <c r="I42" s="848"/>
      <c r="J42" s="853">
        <v>97</v>
      </c>
    </row>
    <row r="43" spans="1:10" ht="24.75" customHeight="1">
      <c r="A43" s="843" t="s">
        <v>44</v>
      </c>
      <c r="B43" s="844"/>
      <c r="C43" s="844"/>
      <c r="D43" s="844"/>
      <c r="E43" s="844"/>
      <c r="F43" s="844"/>
      <c r="G43" s="844"/>
      <c r="H43" s="844"/>
      <c r="I43" s="844"/>
      <c r="J43" s="852"/>
    </row>
    <row r="44" spans="1:10" ht="24.75" customHeight="1">
      <c r="A44" s="845" t="s">
        <v>45</v>
      </c>
      <c r="B44" s="850"/>
      <c r="C44" s="850"/>
      <c r="D44" s="850"/>
      <c r="E44" s="850"/>
      <c r="F44" s="850"/>
      <c r="G44" s="850"/>
      <c r="H44" s="850"/>
      <c r="I44" s="850"/>
      <c r="J44" s="853">
        <v>99</v>
      </c>
    </row>
    <row r="45" spans="1:10" ht="24.75" customHeight="1">
      <c r="A45" s="845" t="s">
        <v>46</v>
      </c>
      <c r="B45" s="850"/>
      <c r="C45" s="850"/>
      <c r="D45" s="850"/>
      <c r="E45" s="850"/>
      <c r="F45" s="850"/>
      <c r="G45" s="850"/>
      <c r="H45" s="850"/>
      <c r="I45" s="850"/>
      <c r="J45" s="853">
        <v>100</v>
      </c>
    </row>
    <row r="46" spans="1:10" ht="14.25">
      <c r="A46" s="843"/>
      <c r="J46" s="855"/>
    </row>
    <row r="47" ht="14.25">
      <c r="J47" s="855"/>
    </row>
    <row r="48" ht="14.25">
      <c r="J48" s="855"/>
    </row>
    <row r="49" ht="14.25">
      <c r="J49" s="855"/>
    </row>
    <row r="50" ht="14.25">
      <c r="J50" s="855"/>
    </row>
    <row r="51" ht="14.25">
      <c r="J51" s="855"/>
    </row>
    <row r="52" ht="14.25">
      <c r="J52" s="855"/>
    </row>
    <row r="53" ht="14.25">
      <c r="J53" s="855"/>
    </row>
    <row r="54" ht="14.25">
      <c r="J54" s="855"/>
    </row>
    <row r="55" ht="14.25">
      <c r="J55" s="855"/>
    </row>
    <row r="56" ht="14.25">
      <c r="J56" s="855"/>
    </row>
    <row r="57" ht="14.25">
      <c r="J57" s="855"/>
    </row>
    <row r="58" ht="14.25">
      <c r="J58" s="855"/>
    </row>
    <row r="59" ht="14.25">
      <c r="J59" s="855"/>
    </row>
    <row r="60" ht="14.25">
      <c r="J60" s="855"/>
    </row>
    <row r="61" ht="14.25">
      <c r="J61" s="855"/>
    </row>
    <row r="62" ht="14.25">
      <c r="J62" s="855"/>
    </row>
    <row r="63" ht="14.25">
      <c r="J63" s="855"/>
    </row>
    <row r="64" ht="14.25">
      <c r="J64" s="855"/>
    </row>
    <row r="65" ht="14.25">
      <c r="J65" s="855"/>
    </row>
    <row r="66" ht="14.25">
      <c r="J66" s="855"/>
    </row>
    <row r="67" ht="14.25">
      <c r="J67" s="855"/>
    </row>
    <row r="68" ht="14.25">
      <c r="J68" s="855"/>
    </row>
    <row r="69" ht="14.25">
      <c r="J69" s="855"/>
    </row>
    <row r="70" ht="14.25">
      <c r="J70" s="855"/>
    </row>
    <row r="71" ht="14.25">
      <c r="J71" s="855"/>
    </row>
    <row r="72" ht="14.25">
      <c r="J72" s="855"/>
    </row>
    <row r="73" ht="14.25">
      <c r="J73" s="855"/>
    </row>
    <row r="74" ht="14.25">
      <c r="J74" s="855"/>
    </row>
    <row r="75" ht="14.25">
      <c r="J75" s="855"/>
    </row>
    <row r="76" ht="14.25">
      <c r="J76" s="855"/>
    </row>
    <row r="77" ht="14.25">
      <c r="J77" s="855"/>
    </row>
    <row r="78" ht="14.25">
      <c r="J78" s="855"/>
    </row>
    <row r="79" ht="14.25">
      <c r="J79" s="855"/>
    </row>
    <row r="80" ht="14.25">
      <c r="J80" s="855"/>
    </row>
    <row r="81" ht="14.25">
      <c r="J81" s="855"/>
    </row>
    <row r="82" ht="14.25">
      <c r="J82" s="855"/>
    </row>
    <row r="83" ht="14.25">
      <c r="J83" s="855"/>
    </row>
    <row r="84" ht="14.25">
      <c r="J84" s="855"/>
    </row>
    <row r="85" ht="14.25">
      <c r="J85" s="855"/>
    </row>
    <row r="86" ht="14.25">
      <c r="J86" s="855"/>
    </row>
    <row r="87" ht="14.25">
      <c r="J87" s="855"/>
    </row>
    <row r="88" ht="14.25">
      <c r="J88" s="855"/>
    </row>
    <row r="89" ht="14.25">
      <c r="J89" s="855"/>
    </row>
    <row r="90" ht="14.25">
      <c r="J90" s="855"/>
    </row>
    <row r="91" ht="14.25">
      <c r="J91" s="855"/>
    </row>
    <row r="92" ht="14.25">
      <c r="J92" s="855"/>
    </row>
    <row r="93" ht="14.25">
      <c r="J93" s="855"/>
    </row>
    <row r="94" ht="14.25">
      <c r="J94" s="855"/>
    </row>
    <row r="95" ht="14.25">
      <c r="J95" s="855"/>
    </row>
    <row r="96" ht="14.25">
      <c r="J96" s="855"/>
    </row>
    <row r="97" ht="14.25">
      <c r="J97" s="855"/>
    </row>
    <row r="98" ht="14.25">
      <c r="J98" s="855"/>
    </row>
    <row r="99" ht="14.25">
      <c r="J99" s="855"/>
    </row>
    <row r="100" ht="14.25">
      <c r="J100" s="855"/>
    </row>
    <row r="101" ht="14.25">
      <c r="J101" s="855"/>
    </row>
    <row r="102" ht="14.25">
      <c r="J102" s="855"/>
    </row>
    <row r="103" ht="14.25">
      <c r="J103" s="855"/>
    </row>
    <row r="104" ht="14.25">
      <c r="J104" s="855"/>
    </row>
    <row r="105" ht="14.25">
      <c r="J105" s="855"/>
    </row>
    <row r="106" ht="14.25">
      <c r="J106" s="855"/>
    </row>
    <row r="107" ht="14.25">
      <c r="J107" s="855"/>
    </row>
    <row r="108" ht="14.25">
      <c r="J108" s="855"/>
    </row>
    <row r="109" ht="14.25">
      <c r="J109" s="855"/>
    </row>
    <row r="110" ht="14.25">
      <c r="J110" s="855"/>
    </row>
    <row r="111" ht="14.25">
      <c r="J111" s="855"/>
    </row>
    <row r="112" ht="14.25">
      <c r="J112" s="855"/>
    </row>
    <row r="113" ht="14.25">
      <c r="J113" s="855"/>
    </row>
    <row r="114" ht="14.25">
      <c r="J114" s="855"/>
    </row>
    <row r="115" ht="14.25">
      <c r="J115" s="855"/>
    </row>
    <row r="116" ht="14.25">
      <c r="J116" s="855"/>
    </row>
    <row r="117" ht="14.25">
      <c r="J117" s="855"/>
    </row>
    <row r="118" ht="14.25">
      <c r="J118" s="855"/>
    </row>
    <row r="119" ht="14.25">
      <c r="J119" s="855"/>
    </row>
    <row r="120" ht="14.25">
      <c r="J120" s="855"/>
    </row>
    <row r="121" ht="14.25">
      <c r="J121" s="855"/>
    </row>
    <row r="122" ht="14.25">
      <c r="J122" s="855"/>
    </row>
    <row r="123" ht="14.25">
      <c r="J123" s="855"/>
    </row>
    <row r="124" ht="14.25">
      <c r="J124" s="855"/>
    </row>
    <row r="125" ht="14.25">
      <c r="J125" s="855"/>
    </row>
    <row r="126" ht="14.25">
      <c r="J126" s="855"/>
    </row>
    <row r="127" ht="14.25">
      <c r="J127" s="855"/>
    </row>
    <row r="128" ht="14.25">
      <c r="J128" s="855"/>
    </row>
    <row r="129" ht="14.25">
      <c r="J129" s="855"/>
    </row>
    <row r="130" ht="14.25">
      <c r="J130" s="855"/>
    </row>
    <row r="131" ht="14.25">
      <c r="J131" s="855"/>
    </row>
    <row r="132" ht="14.25">
      <c r="J132" s="855"/>
    </row>
    <row r="133" ht="14.25">
      <c r="J133" s="855"/>
    </row>
    <row r="134" ht="14.25">
      <c r="J134" s="855"/>
    </row>
    <row r="135" ht="14.25">
      <c r="J135" s="855"/>
    </row>
    <row r="136" ht="14.25">
      <c r="J136" s="855"/>
    </row>
    <row r="137" ht="14.25">
      <c r="J137" s="855"/>
    </row>
    <row r="138" ht="14.25">
      <c r="J138" s="855"/>
    </row>
    <row r="139" ht="14.25">
      <c r="J139" s="855"/>
    </row>
    <row r="140" ht="14.25">
      <c r="J140" s="855"/>
    </row>
    <row r="141" ht="14.25">
      <c r="J141" s="855"/>
    </row>
    <row r="142" ht="14.25">
      <c r="J142" s="855"/>
    </row>
    <row r="143" ht="14.25">
      <c r="J143" s="855"/>
    </row>
    <row r="144" ht="14.25">
      <c r="J144" s="855"/>
    </row>
    <row r="145" ht="14.25">
      <c r="J145" s="855"/>
    </row>
    <row r="146" ht="14.25">
      <c r="J146" s="855"/>
    </row>
    <row r="147" ht="14.25">
      <c r="J147" s="855"/>
    </row>
    <row r="148" ht="14.25">
      <c r="J148" s="855"/>
    </row>
    <row r="149" ht="14.25">
      <c r="J149" s="855"/>
    </row>
    <row r="150" ht="14.25">
      <c r="J150" s="855"/>
    </row>
    <row r="151" ht="14.25">
      <c r="J151" s="855"/>
    </row>
    <row r="152" ht="14.25">
      <c r="J152" s="855"/>
    </row>
    <row r="153" ht="14.25">
      <c r="J153" s="855"/>
    </row>
    <row r="154" ht="14.25">
      <c r="J154" s="855"/>
    </row>
    <row r="155" ht="14.25">
      <c r="J155" s="855"/>
    </row>
    <row r="156" ht="14.25">
      <c r="J156" s="855"/>
    </row>
    <row r="157" ht="14.25">
      <c r="J157" s="855"/>
    </row>
    <row r="158" ht="14.25">
      <c r="J158" s="855"/>
    </row>
    <row r="159" ht="14.25">
      <c r="J159" s="855"/>
    </row>
    <row r="160" ht="14.25">
      <c r="J160" s="855"/>
    </row>
    <row r="161" ht="14.25">
      <c r="J161" s="855"/>
    </row>
    <row r="162" ht="14.25">
      <c r="J162" s="855"/>
    </row>
    <row r="163" ht="14.25">
      <c r="J163" s="855"/>
    </row>
    <row r="164" ht="14.25">
      <c r="J164" s="855"/>
    </row>
    <row r="165" ht="14.25">
      <c r="J165" s="855"/>
    </row>
    <row r="166" ht="14.25">
      <c r="J166" s="855"/>
    </row>
    <row r="167" ht="14.25">
      <c r="J167" s="855"/>
    </row>
    <row r="168" ht="14.25">
      <c r="J168" s="855"/>
    </row>
    <row r="169" ht="14.25">
      <c r="J169" s="855"/>
    </row>
    <row r="170" ht="14.25">
      <c r="J170" s="855"/>
    </row>
    <row r="171" ht="14.25">
      <c r="J171" s="855"/>
    </row>
    <row r="172" ht="14.25">
      <c r="J172" s="855"/>
    </row>
    <row r="173" ht="14.25">
      <c r="J173" s="855"/>
    </row>
    <row r="174" ht="14.25">
      <c r="J174" s="855"/>
    </row>
    <row r="175" ht="14.25">
      <c r="J175" s="855"/>
    </row>
    <row r="176" ht="14.25">
      <c r="J176" s="855"/>
    </row>
    <row r="177" ht="14.25">
      <c r="J177" s="855"/>
    </row>
    <row r="178" ht="14.25">
      <c r="J178" s="855"/>
    </row>
    <row r="179" ht="14.25">
      <c r="J179" s="855"/>
    </row>
    <row r="180" ht="14.25">
      <c r="J180" s="855"/>
    </row>
    <row r="181" ht="14.25">
      <c r="J181" s="855"/>
    </row>
    <row r="182" ht="14.25">
      <c r="J182" s="855"/>
    </row>
    <row r="183" ht="14.25">
      <c r="J183" s="855"/>
    </row>
    <row r="184" ht="14.25">
      <c r="J184" s="855"/>
    </row>
    <row r="185" ht="14.25">
      <c r="J185" s="855"/>
    </row>
    <row r="186" ht="14.25">
      <c r="J186" s="855"/>
    </row>
    <row r="187" ht="14.25">
      <c r="J187" s="855"/>
    </row>
    <row r="188" ht="14.25">
      <c r="J188" s="855"/>
    </row>
    <row r="189" ht="14.25">
      <c r="J189" s="855"/>
    </row>
    <row r="190" ht="14.25">
      <c r="J190" s="855"/>
    </row>
    <row r="191" ht="14.25">
      <c r="J191" s="855"/>
    </row>
    <row r="192" ht="14.25">
      <c r="J192" s="855"/>
    </row>
    <row r="193" ht="14.25">
      <c r="J193" s="855"/>
    </row>
    <row r="194" ht="14.25">
      <c r="J194" s="855"/>
    </row>
    <row r="195" ht="14.25">
      <c r="J195" s="855"/>
    </row>
    <row r="196" ht="14.25">
      <c r="J196" s="855"/>
    </row>
    <row r="197" ht="14.25">
      <c r="J197" s="855"/>
    </row>
    <row r="198" ht="14.25">
      <c r="J198" s="855"/>
    </row>
    <row r="199" ht="14.25">
      <c r="J199" s="855"/>
    </row>
    <row r="200" ht="14.25">
      <c r="J200" s="855"/>
    </row>
    <row r="201" ht="14.25">
      <c r="J201" s="855"/>
    </row>
    <row r="202" ht="14.25">
      <c r="J202" s="855"/>
    </row>
    <row r="203" ht="14.25">
      <c r="J203" s="855"/>
    </row>
    <row r="204" ht="14.25">
      <c r="J204" s="855"/>
    </row>
    <row r="205" ht="14.25">
      <c r="J205" s="855"/>
    </row>
    <row r="206" ht="14.25">
      <c r="J206" s="855"/>
    </row>
    <row r="207" ht="14.25">
      <c r="J207" s="855"/>
    </row>
    <row r="208" ht="14.25">
      <c r="J208" s="855"/>
    </row>
    <row r="209" ht="14.25">
      <c r="J209" s="855"/>
    </row>
    <row r="210" ht="14.25">
      <c r="J210" s="855"/>
    </row>
    <row r="211" ht="14.25">
      <c r="J211" s="855"/>
    </row>
    <row r="212" ht="14.25">
      <c r="J212" s="855"/>
    </row>
    <row r="213" ht="14.25">
      <c r="J213" s="855"/>
    </row>
    <row r="214" ht="14.25">
      <c r="J214" s="855"/>
    </row>
    <row r="215" ht="14.25">
      <c r="J215" s="855"/>
    </row>
    <row r="216" ht="14.25">
      <c r="J216" s="855"/>
    </row>
    <row r="217" ht="14.25">
      <c r="J217" s="855"/>
    </row>
    <row r="218" ht="14.25">
      <c r="J218" s="855"/>
    </row>
    <row r="219" ht="14.25">
      <c r="J219" s="855"/>
    </row>
    <row r="220" ht="14.25">
      <c r="J220" s="855"/>
    </row>
    <row r="221" ht="14.25">
      <c r="J221" s="855"/>
    </row>
    <row r="222" ht="14.25">
      <c r="J222" s="855"/>
    </row>
    <row r="223" ht="14.25">
      <c r="J223" s="855"/>
    </row>
    <row r="224" ht="14.25">
      <c r="J224" s="855"/>
    </row>
    <row r="225" ht="14.25">
      <c r="J225" s="855"/>
    </row>
    <row r="226" ht="14.25">
      <c r="J226" s="855"/>
    </row>
    <row r="227" ht="14.25">
      <c r="J227" s="855"/>
    </row>
    <row r="228" ht="14.25">
      <c r="J228" s="855"/>
    </row>
    <row r="229" ht="14.25">
      <c r="J229" s="855"/>
    </row>
    <row r="230" ht="14.25">
      <c r="J230" s="855"/>
    </row>
    <row r="231" ht="14.25">
      <c r="J231" s="855"/>
    </row>
    <row r="232" ht="14.25">
      <c r="J232" s="855"/>
    </row>
    <row r="233" ht="14.25">
      <c r="J233" s="855"/>
    </row>
    <row r="234" ht="14.25">
      <c r="J234" s="855"/>
    </row>
    <row r="235" ht="14.25">
      <c r="J235" s="855"/>
    </row>
    <row r="236" ht="14.25">
      <c r="J236" s="855"/>
    </row>
    <row r="237" ht="14.25">
      <c r="J237" s="855"/>
    </row>
    <row r="238" ht="14.25">
      <c r="J238" s="855"/>
    </row>
    <row r="239" ht="14.25">
      <c r="J239" s="855"/>
    </row>
    <row r="240" ht="14.25">
      <c r="J240" s="855"/>
    </row>
    <row r="241" ht="14.25">
      <c r="J241" s="855"/>
    </row>
    <row r="242" ht="14.25">
      <c r="J242" s="855"/>
    </row>
    <row r="243" ht="14.25">
      <c r="J243" s="855"/>
    </row>
    <row r="244" ht="14.25">
      <c r="J244" s="855"/>
    </row>
    <row r="245" ht="14.25">
      <c r="J245" s="855"/>
    </row>
    <row r="246" ht="14.25">
      <c r="J246" s="855"/>
    </row>
    <row r="247" ht="14.25">
      <c r="J247" s="855"/>
    </row>
    <row r="248" ht="14.25">
      <c r="J248" s="855"/>
    </row>
    <row r="249" ht="14.25">
      <c r="J249" s="855"/>
    </row>
    <row r="250" ht="14.25">
      <c r="J250" s="855"/>
    </row>
    <row r="251" ht="14.25">
      <c r="J251" s="855"/>
    </row>
    <row r="252" ht="14.25">
      <c r="J252" s="855"/>
    </row>
    <row r="253" ht="14.25">
      <c r="J253" s="855"/>
    </row>
    <row r="254" ht="14.25">
      <c r="J254" s="855"/>
    </row>
    <row r="255" ht="14.25">
      <c r="J255" s="855"/>
    </row>
    <row r="256" ht="14.25">
      <c r="J256" s="855"/>
    </row>
    <row r="257" ht="14.25">
      <c r="J257" s="855"/>
    </row>
    <row r="258" ht="14.25">
      <c r="J258" s="855"/>
    </row>
    <row r="259" ht="14.25">
      <c r="J259" s="855"/>
    </row>
    <row r="260" ht="14.25">
      <c r="J260" s="855"/>
    </row>
    <row r="261" ht="14.25">
      <c r="J261" s="855"/>
    </row>
    <row r="262" ht="14.25">
      <c r="J262" s="855"/>
    </row>
    <row r="263" ht="14.25">
      <c r="J263" s="855"/>
    </row>
    <row r="264" ht="14.25">
      <c r="J264" s="855"/>
    </row>
    <row r="265" ht="14.25">
      <c r="J265" s="855"/>
    </row>
    <row r="266" ht="14.25">
      <c r="J266" s="855"/>
    </row>
    <row r="267" ht="14.25">
      <c r="J267" s="855"/>
    </row>
    <row r="268" ht="14.25">
      <c r="J268" s="855"/>
    </row>
    <row r="269" ht="14.25">
      <c r="J269" s="855"/>
    </row>
    <row r="270" ht="14.25">
      <c r="J270" s="855"/>
    </row>
    <row r="271" ht="14.25">
      <c r="J271" s="855"/>
    </row>
    <row r="272" ht="14.25">
      <c r="J272" s="855"/>
    </row>
    <row r="273" ht="14.25">
      <c r="J273" s="855"/>
    </row>
    <row r="274" ht="14.25">
      <c r="J274" s="855"/>
    </row>
    <row r="275" ht="14.25">
      <c r="J275" s="855"/>
    </row>
    <row r="276" ht="14.25">
      <c r="J276" s="855"/>
    </row>
    <row r="277" ht="14.25">
      <c r="J277" s="855"/>
    </row>
    <row r="278" ht="14.25">
      <c r="J278" s="855"/>
    </row>
    <row r="279" ht="14.25">
      <c r="J279" s="855"/>
    </row>
    <row r="280" ht="14.25">
      <c r="J280" s="855"/>
    </row>
    <row r="281" ht="14.25">
      <c r="J281" s="855"/>
    </row>
    <row r="282" ht="14.25">
      <c r="J282" s="855"/>
    </row>
    <row r="283" ht="14.25">
      <c r="J283" s="855"/>
    </row>
    <row r="284" ht="14.25">
      <c r="J284" s="855"/>
    </row>
    <row r="285" ht="14.25">
      <c r="J285" s="855"/>
    </row>
    <row r="286" ht="14.25">
      <c r="J286" s="855"/>
    </row>
    <row r="287" ht="14.25">
      <c r="J287" s="855"/>
    </row>
    <row r="288" ht="14.25">
      <c r="J288" s="855"/>
    </row>
    <row r="289" ht="14.25">
      <c r="J289" s="855"/>
    </row>
    <row r="290" ht="14.25">
      <c r="J290" s="855"/>
    </row>
    <row r="291" ht="14.25">
      <c r="J291" s="855"/>
    </row>
    <row r="292" ht="14.25">
      <c r="J292" s="855"/>
    </row>
    <row r="293" ht="14.25">
      <c r="J293" s="855"/>
    </row>
    <row r="294" ht="14.25">
      <c r="J294" s="855"/>
    </row>
    <row r="295" ht="14.25">
      <c r="J295" s="855"/>
    </row>
    <row r="296" ht="14.25">
      <c r="J296" s="855"/>
    </row>
    <row r="297" ht="14.25">
      <c r="J297" s="855"/>
    </row>
    <row r="298" ht="14.25">
      <c r="J298" s="855"/>
    </row>
    <row r="299" ht="14.25">
      <c r="J299" s="855"/>
    </row>
    <row r="300" ht="14.25">
      <c r="J300" s="855"/>
    </row>
    <row r="301" ht="14.25">
      <c r="J301" s="855"/>
    </row>
    <row r="302" ht="14.25">
      <c r="J302" s="855"/>
    </row>
    <row r="303" ht="14.25">
      <c r="J303" s="855"/>
    </row>
    <row r="304" ht="14.25">
      <c r="J304" s="855"/>
    </row>
    <row r="305" ht="14.25">
      <c r="J305" s="855"/>
    </row>
    <row r="306" ht="14.25">
      <c r="J306" s="855"/>
    </row>
    <row r="307" ht="14.25">
      <c r="J307" s="855"/>
    </row>
    <row r="308" ht="14.25">
      <c r="J308" s="855"/>
    </row>
    <row r="309" ht="14.25">
      <c r="J309" s="855"/>
    </row>
    <row r="310" ht="14.25">
      <c r="J310" s="855"/>
    </row>
    <row r="311" ht="14.25">
      <c r="J311" s="855"/>
    </row>
    <row r="312" ht="14.25">
      <c r="J312" s="855"/>
    </row>
    <row r="313" ht="14.25">
      <c r="J313" s="855"/>
    </row>
    <row r="314" ht="14.25">
      <c r="J314" s="855"/>
    </row>
    <row r="315" ht="14.25">
      <c r="J315" s="855"/>
    </row>
    <row r="316" ht="14.25">
      <c r="J316" s="855"/>
    </row>
    <row r="317" ht="14.25">
      <c r="J317" s="855"/>
    </row>
    <row r="318" ht="14.25">
      <c r="J318" s="855"/>
    </row>
    <row r="319" ht="14.25">
      <c r="J319" s="855"/>
    </row>
    <row r="320" ht="14.25">
      <c r="J320" s="855"/>
    </row>
    <row r="321" ht="14.25">
      <c r="J321" s="855"/>
    </row>
    <row r="322" ht="14.25">
      <c r="J322" s="855"/>
    </row>
    <row r="323" ht="14.25">
      <c r="J323" s="855"/>
    </row>
    <row r="324" ht="14.25">
      <c r="J324" s="855"/>
    </row>
    <row r="325" ht="14.25">
      <c r="J325" s="855"/>
    </row>
    <row r="326" ht="14.25">
      <c r="J326" s="855"/>
    </row>
    <row r="327" ht="14.25">
      <c r="J327" s="855"/>
    </row>
    <row r="328" ht="14.25">
      <c r="J328" s="855"/>
    </row>
    <row r="329" ht="14.25">
      <c r="J329" s="855"/>
    </row>
    <row r="330" ht="14.25">
      <c r="J330" s="855"/>
    </row>
    <row r="331" ht="14.25">
      <c r="J331" s="855"/>
    </row>
    <row r="332" ht="14.25">
      <c r="J332" s="855"/>
    </row>
    <row r="333" ht="14.25">
      <c r="J333" s="855"/>
    </row>
    <row r="334" ht="14.25">
      <c r="J334" s="855"/>
    </row>
    <row r="335" ht="14.25">
      <c r="J335" s="855"/>
    </row>
    <row r="336" ht="14.25">
      <c r="J336" s="855"/>
    </row>
    <row r="337" ht="14.25">
      <c r="J337" s="855"/>
    </row>
    <row r="338" ht="14.25">
      <c r="J338" s="855"/>
    </row>
    <row r="339" ht="14.25">
      <c r="J339" s="855"/>
    </row>
    <row r="340" ht="14.25">
      <c r="J340" s="855"/>
    </row>
    <row r="341" ht="14.25">
      <c r="J341" s="855"/>
    </row>
    <row r="342" ht="14.25">
      <c r="J342" s="855"/>
    </row>
    <row r="343" ht="14.25">
      <c r="J343" s="855"/>
    </row>
    <row r="344" ht="14.25">
      <c r="J344" s="855"/>
    </row>
    <row r="345" ht="14.25">
      <c r="J345" s="855"/>
    </row>
    <row r="346" ht="14.25">
      <c r="J346" s="855"/>
    </row>
    <row r="347" ht="14.25">
      <c r="J347" s="855"/>
    </row>
    <row r="348" ht="14.25">
      <c r="J348" s="855"/>
    </row>
    <row r="349" ht="14.25">
      <c r="J349" s="855"/>
    </row>
    <row r="350" ht="14.25">
      <c r="J350" s="855"/>
    </row>
    <row r="351" ht="14.25">
      <c r="J351" s="855"/>
    </row>
    <row r="352" ht="14.25">
      <c r="J352" s="855"/>
    </row>
    <row r="353" ht="14.25">
      <c r="J353" s="855"/>
    </row>
    <row r="354" ht="14.25">
      <c r="J354" s="855"/>
    </row>
    <row r="355" ht="14.25">
      <c r="J355" s="855"/>
    </row>
    <row r="356" ht="14.25">
      <c r="J356" s="855"/>
    </row>
    <row r="357" ht="14.25">
      <c r="J357" s="855"/>
    </row>
    <row r="358" ht="14.25">
      <c r="J358" s="855"/>
    </row>
    <row r="359" ht="14.25">
      <c r="J359" s="855"/>
    </row>
    <row r="360" ht="14.25">
      <c r="J360" s="855"/>
    </row>
    <row r="361" ht="14.25">
      <c r="J361" s="855"/>
    </row>
    <row r="362" ht="14.25">
      <c r="J362" s="855"/>
    </row>
    <row r="363" ht="14.25">
      <c r="J363" s="855"/>
    </row>
    <row r="364" ht="14.25">
      <c r="J364" s="855"/>
    </row>
    <row r="365" ht="14.25">
      <c r="J365" s="855"/>
    </row>
    <row r="366" ht="14.25">
      <c r="J366" s="855"/>
    </row>
    <row r="367" ht="14.25">
      <c r="J367" s="855"/>
    </row>
    <row r="368" ht="14.25">
      <c r="J368" s="855"/>
    </row>
    <row r="369" ht="14.25">
      <c r="J369" s="855"/>
    </row>
    <row r="370" ht="14.25">
      <c r="J370" s="855"/>
    </row>
    <row r="371" ht="14.25">
      <c r="J371" s="855"/>
    </row>
    <row r="372" ht="14.25">
      <c r="J372" s="855"/>
    </row>
    <row r="373" ht="14.25">
      <c r="J373" s="855"/>
    </row>
    <row r="374" ht="14.25">
      <c r="J374" s="855"/>
    </row>
    <row r="375" ht="14.25">
      <c r="J375" s="855"/>
    </row>
    <row r="376" ht="14.25">
      <c r="J376" s="855"/>
    </row>
    <row r="377" ht="14.25">
      <c r="J377" s="855"/>
    </row>
    <row r="378" ht="14.25">
      <c r="J378" s="855"/>
    </row>
    <row r="379" ht="14.25">
      <c r="J379" s="855"/>
    </row>
    <row r="380" ht="14.25">
      <c r="J380" s="855"/>
    </row>
    <row r="381" ht="14.25">
      <c r="J381" s="855"/>
    </row>
    <row r="382" ht="14.25">
      <c r="J382" s="855"/>
    </row>
    <row r="383" ht="14.25">
      <c r="J383" s="855"/>
    </row>
    <row r="384" ht="14.25">
      <c r="J384" s="855"/>
    </row>
    <row r="385" ht="14.25">
      <c r="J385" s="855"/>
    </row>
    <row r="386" ht="14.25">
      <c r="J386" s="855"/>
    </row>
    <row r="387" ht="14.25">
      <c r="J387" s="855"/>
    </row>
    <row r="388" ht="14.25">
      <c r="J388" s="855"/>
    </row>
    <row r="389" ht="14.25">
      <c r="J389" s="855"/>
    </row>
    <row r="390" ht="14.25">
      <c r="J390" s="855"/>
    </row>
    <row r="391" ht="14.25">
      <c r="J391" s="855"/>
    </row>
    <row r="392" ht="14.25">
      <c r="J392" s="855"/>
    </row>
    <row r="393" ht="14.25">
      <c r="J393" s="855"/>
    </row>
    <row r="394" ht="14.25">
      <c r="J394" s="855"/>
    </row>
    <row r="395" ht="14.25">
      <c r="J395" s="855"/>
    </row>
    <row r="396" ht="14.25">
      <c r="J396" s="855"/>
    </row>
    <row r="397" ht="14.25">
      <c r="J397" s="855"/>
    </row>
    <row r="398" ht="14.25">
      <c r="J398" s="855"/>
    </row>
    <row r="399" ht="14.25">
      <c r="J399" s="855"/>
    </row>
    <row r="400" ht="14.25">
      <c r="J400" s="855"/>
    </row>
    <row r="401" ht="14.25">
      <c r="J401" s="855"/>
    </row>
    <row r="402" ht="14.25">
      <c r="J402" s="855"/>
    </row>
    <row r="403" ht="14.25">
      <c r="J403" s="855"/>
    </row>
    <row r="404" ht="14.25">
      <c r="J404" s="855"/>
    </row>
    <row r="405" ht="14.25">
      <c r="J405" s="855"/>
    </row>
    <row r="406" ht="14.25">
      <c r="J406" s="855"/>
    </row>
    <row r="407" ht="14.25">
      <c r="J407" s="855"/>
    </row>
    <row r="408" ht="14.25">
      <c r="J408" s="855"/>
    </row>
    <row r="409" ht="14.25">
      <c r="J409" s="855"/>
    </row>
    <row r="410" ht="14.25">
      <c r="J410" s="855"/>
    </row>
    <row r="411" ht="14.25">
      <c r="J411" s="855"/>
    </row>
    <row r="412" ht="14.25">
      <c r="J412" s="855"/>
    </row>
    <row r="413" ht="14.25">
      <c r="J413" s="855"/>
    </row>
    <row r="414" ht="14.25">
      <c r="J414" s="855"/>
    </row>
    <row r="415" ht="14.25">
      <c r="J415" s="855"/>
    </row>
    <row r="416" ht="14.25">
      <c r="J416" s="855"/>
    </row>
    <row r="417" ht="14.25">
      <c r="J417" s="855"/>
    </row>
    <row r="418" ht="14.25">
      <c r="J418" s="855"/>
    </row>
    <row r="419" ht="14.25">
      <c r="J419" s="855"/>
    </row>
    <row r="420" ht="14.25">
      <c r="J420" s="855"/>
    </row>
    <row r="421" ht="14.25">
      <c r="J421" s="855"/>
    </row>
    <row r="422" ht="14.25">
      <c r="J422" s="855"/>
    </row>
    <row r="423" ht="14.25">
      <c r="J423" s="855"/>
    </row>
    <row r="424" ht="14.25">
      <c r="J424" s="855"/>
    </row>
    <row r="425" ht="14.25">
      <c r="J425" s="855"/>
    </row>
    <row r="426" ht="14.25">
      <c r="J426" s="855"/>
    </row>
    <row r="427" ht="14.25">
      <c r="J427" s="855"/>
    </row>
    <row r="428" ht="14.25">
      <c r="J428" s="855"/>
    </row>
    <row r="429" ht="14.25">
      <c r="J429" s="855"/>
    </row>
    <row r="430" ht="14.25">
      <c r="J430" s="855"/>
    </row>
    <row r="431" ht="14.25">
      <c r="J431" s="855"/>
    </row>
    <row r="432" ht="14.25">
      <c r="J432" s="855"/>
    </row>
    <row r="433" ht="14.25">
      <c r="J433" s="855"/>
    </row>
    <row r="434" ht="14.25">
      <c r="J434" s="855"/>
    </row>
    <row r="435" ht="14.25">
      <c r="J435" s="855"/>
    </row>
    <row r="436" ht="14.25">
      <c r="J436" s="855"/>
    </row>
    <row r="437" ht="14.25">
      <c r="J437" s="855"/>
    </row>
    <row r="438" ht="14.25">
      <c r="J438" s="855"/>
    </row>
    <row r="439" ht="14.25">
      <c r="J439" s="855"/>
    </row>
    <row r="440" ht="14.25">
      <c r="J440" s="855"/>
    </row>
    <row r="441" ht="14.25">
      <c r="J441" s="855"/>
    </row>
    <row r="442" ht="14.25">
      <c r="J442" s="855"/>
    </row>
    <row r="443" ht="14.25">
      <c r="J443" s="855"/>
    </row>
    <row r="444" ht="14.25">
      <c r="J444" s="855"/>
    </row>
    <row r="445" ht="14.25">
      <c r="J445" s="855"/>
    </row>
    <row r="446" ht="14.25">
      <c r="J446" s="855"/>
    </row>
    <row r="447" ht="14.25">
      <c r="J447" s="855"/>
    </row>
    <row r="448" ht="14.25">
      <c r="J448" s="855"/>
    </row>
    <row r="449" ht="14.25">
      <c r="J449" s="855"/>
    </row>
    <row r="450" ht="14.25">
      <c r="J450" s="855"/>
    </row>
    <row r="451" ht="14.25">
      <c r="J451" s="855"/>
    </row>
    <row r="452" ht="14.25">
      <c r="J452" s="855"/>
    </row>
    <row r="453" ht="14.25">
      <c r="J453" s="855"/>
    </row>
    <row r="454" ht="14.25">
      <c r="J454" s="855"/>
    </row>
    <row r="455" ht="14.25">
      <c r="J455" s="855"/>
    </row>
    <row r="456" ht="14.25">
      <c r="J456" s="855"/>
    </row>
    <row r="457" ht="14.25">
      <c r="J457" s="855"/>
    </row>
    <row r="458" ht="14.25">
      <c r="J458" s="855"/>
    </row>
    <row r="459" ht="14.25">
      <c r="J459" s="855"/>
    </row>
    <row r="460" ht="14.25">
      <c r="J460" s="855"/>
    </row>
    <row r="461" ht="14.25">
      <c r="J461" s="855"/>
    </row>
    <row r="462" ht="14.25">
      <c r="J462" s="855"/>
    </row>
    <row r="463" ht="14.25">
      <c r="J463" s="855"/>
    </row>
    <row r="464" ht="14.25">
      <c r="J464" s="855"/>
    </row>
    <row r="465" ht="14.25">
      <c r="J465" s="855"/>
    </row>
    <row r="466" ht="14.25">
      <c r="J466" s="855"/>
    </row>
    <row r="467" ht="14.25">
      <c r="J467" s="855"/>
    </row>
    <row r="468" ht="14.25">
      <c r="J468" s="855"/>
    </row>
    <row r="469" ht="14.25">
      <c r="J469" s="855"/>
    </row>
    <row r="470" ht="14.25">
      <c r="J470" s="855"/>
    </row>
    <row r="471" ht="14.25">
      <c r="J471" s="855"/>
    </row>
    <row r="472" ht="14.25">
      <c r="J472" s="855"/>
    </row>
    <row r="473" ht="14.25">
      <c r="J473" s="855"/>
    </row>
    <row r="474" ht="14.25">
      <c r="J474" s="855"/>
    </row>
    <row r="475" ht="14.25">
      <c r="J475" s="855"/>
    </row>
    <row r="476" ht="14.25">
      <c r="J476" s="855"/>
    </row>
    <row r="477" ht="14.25">
      <c r="J477" s="855"/>
    </row>
    <row r="478" ht="14.25">
      <c r="J478" s="855"/>
    </row>
    <row r="479" ht="14.25">
      <c r="J479" s="855"/>
    </row>
    <row r="480" ht="14.25">
      <c r="J480" s="855"/>
    </row>
    <row r="481" ht="14.25">
      <c r="J481" s="855"/>
    </row>
    <row r="482" ht="14.25">
      <c r="J482" s="855"/>
    </row>
    <row r="483" ht="14.25">
      <c r="J483" s="855"/>
    </row>
    <row r="484" ht="14.25">
      <c r="J484" s="855"/>
    </row>
    <row r="485" ht="14.25">
      <c r="J485" s="855"/>
    </row>
    <row r="486" ht="14.25">
      <c r="J486" s="855"/>
    </row>
    <row r="487" ht="14.25">
      <c r="J487" s="855"/>
    </row>
    <row r="488" ht="14.25">
      <c r="J488" s="855"/>
    </row>
    <row r="489" ht="14.25">
      <c r="J489" s="855"/>
    </row>
    <row r="490" ht="14.25">
      <c r="J490" s="855"/>
    </row>
    <row r="491" ht="14.25">
      <c r="J491" s="855"/>
    </row>
    <row r="492" ht="14.25">
      <c r="J492" s="855"/>
    </row>
    <row r="493" ht="14.25">
      <c r="J493" s="855"/>
    </row>
    <row r="494" ht="14.25">
      <c r="J494" s="855"/>
    </row>
    <row r="495" ht="14.25">
      <c r="J495" s="855"/>
    </row>
    <row r="496" ht="14.25">
      <c r="J496" s="855"/>
    </row>
    <row r="497" ht="14.25">
      <c r="J497" s="855"/>
    </row>
    <row r="498" ht="14.25">
      <c r="J498" s="855"/>
    </row>
    <row r="499" ht="14.25">
      <c r="J499" s="855"/>
    </row>
    <row r="500" ht="14.25">
      <c r="J500" s="855"/>
    </row>
    <row r="501" ht="14.25">
      <c r="J501" s="855"/>
    </row>
    <row r="502" ht="14.25">
      <c r="J502" s="855"/>
    </row>
    <row r="503" ht="14.25">
      <c r="J503" s="855"/>
    </row>
    <row r="504" ht="14.25">
      <c r="J504" s="855"/>
    </row>
    <row r="505" ht="14.25">
      <c r="J505" s="855"/>
    </row>
    <row r="506" ht="14.25">
      <c r="J506" s="855"/>
    </row>
    <row r="507" ht="14.25">
      <c r="J507" s="855"/>
    </row>
    <row r="508" ht="14.25">
      <c r="J508" s="855"/>
    </row>
    <row r="509" ht="14.25">
      <c r="J509" s="855"/>
    </row>
    <row r="510" ht="14.25">
      <c r="J510" s="855"/>
    </row>
    <row r="511" ht="14.25">
      <c r="J511" s="855"/>
    </row>
    <row r="512" ht="14.25">
      <c r="J512" s="855"/>
    </row>
    <row r="513" ht="14.25">
      <c r="J513" s="855"/>
    </row>
    <row r="514" ht="14.25">
      <c r="J514" s="855"/>
    </row>
    <row r="515" ht="14.25">
      <c r="J515" s="855"/>
    </row>
    <row r="516" ht="14.25">
      <c r="J516" s="855"/>
    </row>
    <row r="517" ht="14.25">
      <c r="J517" s="855"/>
    </row>
    <row r="518" ht="14.25">
      <c r="J518" s="855"/>
    </row>
    <row r="519" ht="14.25">
      <c r="J519" s="855"/>
    </row>
    <row r="520" ht="14.25">
      <c r="J520" s="855"/>
    </row>
    <row r="521" ht="14.25">
      <c r="J521" s="855"/>
    </row>
    <row r="522" ht="14.25">
      <c r="J522" s="855"/>
    </row>
    <row r="523" ht="14.25">
      <c r="J523" s="855"/>
    </row>
    <row r="524" ht="14.25">
      <c r="J524" s="855"/>
    </row>
    <row r="525" ht="14.25">
      <c r="J525" s="855"/>
    </row>
    <row r="526" ht="14.25">
      <c r="J526" s="855"/>
    </row>
    <row r="527" ht="14.25">
      <c r="J527" s="855"/>
    </row>
    <row r="528" ht="14.25">
      <c r="J528" s="855"/>
    </row>
    <row r="529" ht="14.25">
      <c r="J529" s="855"/>
    </row>
    <row r="530" ht="14.25">
      <c r="J530" s="855"/>
    </row>
    <row r="531" ht="14.25">
      <c r="J531" s="855"/>
    </row>
    <row r="532" ht="14.25">
      <c r="J532" s="855"/>
    </row>
    <row r="533" ht="14.25">
      <c r="J533" s="855"/>
    </row>
    <row r="534" ht="14.25">
      <c r="J534" s="855"/>
    </row>
    <row r="535" ht="14.25">
      <c r="J535" s="855"/>
    </row>
    <row r="536" ht="14.25">
      <c r="J536" s="855"/>
    </row>
    <row r="537" ht="14.25">
      <c r="J537" s="855"/>
    </row>
    <row r="538" ht="14.25">
      <c r="J538" s="855"/>
    </row>
    <row r="539" ht="14.25">
      <c r="J539" s="855"/>
    </row>
    <row r="540" ht="14.25">
      <c r="J540" s="855"/>
    </row>
    <row r="541" ht="14.25">
      <c r="J541" s="855"/>
    </row>
    <row r="542" ht="14.25">
      <c r="J542" s="855"/>
    </row>
    <row r="543" ht="14.25">
      <c r="J543" s="855"/>
    </row>
    <row r="544" ht="14.25">
      <c r="J544" s="855"/>
    </row>
    <row r="545" ht="14.25">
      <c r="J545" s="855"/>
    </row>
    <row r="546" ht="14.25">
      <c r="J546" s="855"/>
    </row>
    <row r="547" ht="14.25">
      <c r="J547" s="855"/>
    </row>
    <row r="548" ht="14.25">
      <c r="J548" s="855"/>
    </row>
    <row r="549" ht="14.25">
      <c r="J549" s="855"/>
    </row>
    <row r="550" ht="14.25">
      <c r="J550" s="855"/>
    </row>
    <row r="551" ht="14.25">
      <c r="J551" s="855"/>
    </row>
    <row r="552" ht="14.25">
      <c r="J552" s="855"/>
    </row>
    <row r="553" ht="14.25">
      <c r="J553" s="855"/>
    </row>
    <row r="554" ht="14.25">
      <c r="J554" s="855"/>
    </row>
    <row r="555" ht="14.25">
      <c r="J555" s="855"/>
    </row>
    <row r="556" ht="14.25">
      <c r="J556" s="855"/>
    </row>
    <row r="557" ht="14.25">
      <c r="J557" s="855"/>
    </row>
    <row r="558" ht="14.25">
      <c r="J558" s="855"/>
    </row>
    <row r="559" ht="14.25">
      <c r="J559" s="855"/>
    </row>
    <row r="560" ht="14.25">
      <c r="J560" s="855"/>
    </row>
    <row r="561" ht="14.25">
      <c r="J561" s="855"/>
    </row>
    <row r="562" ht="14.25">
      <c r="J562" s="855"/>
    </row>
    <row r="563" ht="14.25">
      <c r="J563" s="855"/>
    </row>
    <row r="564" ht="14.25">
      <c r="J564" s="855"/>
    </row>
    <row r="565" ht="14.25">
      <c r="J565" s="855"/>
    </row>
    <row r="566" ht="15.75"/>
  </sheetData>
  <sheetProtection/>
  <mergeCells count="1">
    <mergeCell ref="A1:J1"/>
  </mergeCells>
  <printOptions horizontalCentered="1"/>
  <pageMargins left="0.79" right="0.79" top="0.98" bottom="0.98" header="0.12" footer="0.79"/>
  <pageSetup firstPageNumber="1" useFirstPageNumber="1" horizontalDpi="600" verticalDpi="600" orientation="portrait" paperSize="9" scale="90"/>
  <rowBreaks count="1" manualBreakCount="1">
    <brk id="28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0"/>
  <sheetViews>
    <sheetView showZeros="0" workbookViewId="0" topLeftCell="A1">
      <pane xSplit="1" ySplit="4" topLeftCell="B5" activePane="bottomRight" state="frozen"/>
      <selection pane="bottomRight" activeCell="I30" sqref="I30"/>
    </sheetView>
  </sheetViews>
  <sheetFormatPr defaultColWidth="10.00390625" defaultRowHeight="14.25"/>
  <cols>
    <col min="1" max="1" width="38.875" style="205" customWidth="1"/>
    <col min="2" max="4" width="7.875" style="205" customWidth="1"/>
    <col min="5" max="5" width="9.75390625" style="205" customWidth="1"/>
    <col min="6" max="6" width="8.625" style="205" customWidth="1"/>
    <col min="7" max="7" width="6.375" style="205" customWidth="1"/>
    <col min="8" max="236" width="10.00390625" style="205" customWidth="1"/>
    <col min="237" max="16384" width="10.00390625" style="206" customWidth="1"/>
  </cols>
  <sheetData>
    <row r="1" spans="1:256" s="209" customFormat="1" ht="36" customHeight="1">
      <c r="A1" s="207" t="s">
        <v>1032</v>
      </c>
      <c r="B1" s="208"/>
      <c r="C1" s="208"/>
      <c r="D1" s="208"/>
      <c r="E1" s="208"/>
      <c r="F1" s="208"/>
      <c r="G1" s="208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  <c r="IV1" s="202"/>
    </row>
    <row r="2" spans="1:256" s="209" customFormat="1" ht="18" customHeight="1">
      <c r="A2" s="210"/>
      <c r="B2" s="210"/>
      <c r="C2" s="210"/>
      <c r="D2" s="210"/>
      <c r="E2" s="210"/>
      <c r="F2" s="210"/>
      <c r="G2" s="211" t="s">
        <v>48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  <c r="IV2" s="202"/>
    </row>
    <row r="3" spans="1:7" s="203" customFormat="1" ht="18" customHeight="1">
      <c r="A3" s="9" t="s">
        <v>49</v>
      </c>
      <c r="B3" s="212" t="s">
        <v>50</v>
      </c>
      <c r="C3" s="213" t="s">
        <v>93</v>
      </c>
      <c r="D3" s="213"/>
      <c r="E3" s="213"/>
      <c r="F3" s="213" t="s">
        <v>94</v>
      </c>
      <c r="G3" s="214" t="s">
        <v>146</v>
      </c>
    </row>
    <row r="4" spans="1:7" s="203" customFormat="1" ht="27.75" customHeight="1">
      <c r="A4" s="12"/>
      <c r="B4" s="212"/>
      <c r="C4" s="215" t="s">
        <v>662</v>
      </c>
      <c r="D4" s="215" t="s">
        <v>55</v>
      </c>
      <c r="E4" s="215" t="s">
        <v>1033</v>
      </c>
      <c r="F4" s="213"/>
      <c r="G4" s="216"/>
    </row>
    <row r="5" spans="1:7" s="203" customFormat="1" ht="30" customHeight="1">
      <c r="A5" s="217" t="s">
        <v>1034</v>
      </c>
      <c r="B5" s="251">
        <f>SUM(B6,B10,B15,B17)</f>
        <v>2.3955</v>
      </c>
      <c r="C5" s="251">
        <f>SUM(C6,C10,C15,C17)</f>
        <v>2.2374</v>
      </c>
      <c r="D5" s="251">
        <f>SUM(D6,D10,D15,D17)</f>
        <v>0.7375000000000002</v>
      </c>
      <c r="E5" s="252">
        <f aca="true" t="shared" si="0" ref="E5:E8">IF(C5&lt;&gt;0,D5/C5*100,0)</f>
        <v>32.962367033163495</v>
      </c>
      <c r="F5" s="252">
        <f aca="true" t="shared" si="1" ref="F5:F11">IF(B5&lt;&gt;0,D5/B5*100,0)</f>
        <v>30.786892089334174</v>
      </c>
      <c r="G5" s="220"/>
    </row>
    <row r="6" spans="1:7" s="203" customFormat="1" ht="30" customHeight="1">
      <c r="A6" s="242" t="s">
        <v>1035</v>
      </c>
      <c r="B6" s="251">
        <f>SUM(B7:B9)</f>
        <v>0.9696</v>
      </c>
      <c r="C6" s="251">
        <f>SUM(C7:C9)</f>
        <v>0.47230000000000005</v>
      </c>
      <c r="D6" s="218">
        <f>SUM(D7:D9)</f>
        <v>-0.6114999999999999</v>
      </c>
      <c r="E6" s="219"/>
      <c r="F6" s="219"/>
      <c r="G6" s="222"/>
    </row>
    <row r="7" spans="1:7" s="203" customFormat="1" ht="30" customHeight="1">
      <c r="A7" s="223" t="s">
        <v>1036</v>
      </c>
      <c r="B7" s="251">
        <v>0.6</v>
      </c>
      <c r="C7" s="251"/>
      <c r="D7" s="218"/>
      <c r="E7" s="219">
        <f t="shared" si="0"/>
        <v>0</v>
      </c>
      <c r="F7" s="219">
        <f t="shared" si="1"/>
        <v>0</v>
      </c>
      <c r="G7" s="222"/>
    </row>
    <row r="8" spans="1:7" s="203" customFormat="1" ht="30" customHeight="1">
      <c r="A8" s="223" t="s">
        <v>1037</v>
      </c>
      <c r="B8" s="251"/>
      <c r="C8" s="251">
        <v>0.0305</v>
      </c>
      <c r="D8" s="218">
        <v>0.0305</v>
      </c>
      <c r="E8" s="219">
        <f t="shared" si="0"/>
        <v>100</v>
      </c>
      <c r="F8" s="219"/>
      <c r="G8" s="222"/>
    </row>
    <row r="9" spans="1:7" s="203" customFormat="1" ht="30" customHeight="1">
      <c r="A9" s="223" t="s">
        <v>1038</v>
      </c>
      <c r="B9" s="251">
        <v>0.3696</v>
      </c>
      <c r="C9" s="251">
        <v>0.4418</v>
      </c>
      <c r="D9" s="218">
        <v>-0.6419999999999999</v>
      </c>
      <c r="E9" s="219"/>
      <c r="F9" s="219"/>
      <c r="G9" s="224"/>
    </row>
    <row r="10" spans="1:7" s="203" customFormat="1" ht="30" customHeight="1">
      <c r="A10" s="242" t="s">
        <v>1039</v>
      </c>
      <c r="B10" s="251">
        <f>SUM(B11:B14)</f>
        <v>1.2007</v>
      </c>
      <c r="C10" s="251">
        <f>SUM(C11:C14)</f>
        <v>1.2574999999999998</v>
      </c>
      <c r="D10" s="251">
        <f>SUM(D11:D14)</f>
        <v>0.9490000000000001</v>
      </c>
      <c r="E10" s="252">
        <f aca="true" t="shared" si="2" ref="E10:E20">IF(C10&lt;&gt;0,D10/C10*100,0)</f>
        <v>75.4671968190855</v>
      </c>
      <c r="F10" s="252">
        <f t="shared" si="1"/>
        <v>79.03722828350129</v>
      </c>
      <c r="G10" s="222"/>
    </row>
    <row r="11" spans="1:7" s="203" customFormat="1" ht="30" customHeight="1">
      <c r="A11" s="223" t="s">
        <v>1040</v>
      </c>
      <c r="B11" s="251">
        <v>0.56</v>
      </c>
      <c r="C11" s="251">
        <v>0.398</v>
      </c>
      <c r="D11" s="251">
        <v>0.423</v>
      </c>
      <c r="E11" s="252">
        <f t="shared" si="2"/>
        <v>106.28140703517587</v>
      </c>
      <c r="F11" s="252">
        <f t="shared" si="1"/>
        <v>75.53571428571428</v>
      </c>
      <c r="G11" s="224"/>
    </row>
    <row r="12" spans="1:7" s="203" customFormat="1" ht="30" customHeight="1">
      <c r="A12" s="223" t="s">
        <v>1041</v>
      </c>
      <c r="B12" s="251"/>
      <c r="C12" s="251">
        <v>0.036</v>
      </c>
      <c r="D12" s="251">
        <v>0.036</v>
      </c>
      <c r="E12" s="252">
        <f t="shared" si="2"/>
        <v>100</v>
      </c>
      <c r="F12" s="252"/>
      <c r="G12" s="222"/>
    </row>
    <row r="13" spans="1:7" s="203" customFormat="1" ht="30" customHeight="1">
      <c r="A13" s="223" t="s">
        <v>1042</v>
      </c>
      <c r="B13" s="251">
        <v>0.3708</v>
      </c>
      <c r="C13" s="251">
        <v>0.15</v>
      </c>
      <c r="D13" s="251">
        <v>0.15</v>
      </c>
      <c r="E13" s="252">
        <f t="shared" si="2"/>
        <v>100</v>
      </c>
      <c r="F13" s="252">
        <f aca="true" t="shared" si="3" ref="F13:F21">IF(B13&lt;&gt;0,D13/B13*100,0)</f>
        <v>40.45307443365695</v>
      </c>
      <c r="G13" s="224"/>
    </row>
    <row r="14" spans="1:7" s="203" customFormat="1" ht="30" customHeight="1">
      <c r="A14" s="223" t="s">
        <v>1043</v>
      </c>
      <c r="B14" s="251">
        <v>0.2699</v>
      </c>
      <c r="C14" s="251">
        <v>0.6735</v>
      </c>
      <c r="D14" s="251">
        <v>0.34</v>
      </c>
      <c r="E14" s="252">
        <f t="shared" si="2"/>
        <v>50.48255382331107</v>
      </c>
      <c r="F14" s="252">
        <f t="shared" si="3"/>
        <v>125.97258243794</v>
      </c>
      <c r="G14" s="222"/>
    </row>
    <row r="15" spans="1:7" s="203" customFormat="1" ht="30" customHeight="1">
      <c r="A15" s="242" t="s">
        <v>1044</v>
      </c>
      <c r="B15" s="251">
        <f>SUM(B16)</f>
        <v>0.1</v>
      </c>
      <c r="C15" s="251">
        <f aca="true" t="shared" si="4" ref="C15:C19">SUM(C16)</f>
        <v>0.3</v>
      </c>
      <c r="D15" s="251">
        <f>SUM(D16)</f>
        <v>0.3</v>
      </c>
      <c r="E15" s="252">
        <f t="shared" si="2"/>
        <v>100</v>
      </c>
      <c r="F15" s="252">
        <f t="shared" si="3"/>
        <v>299.99999999999994</v>
      </c>
      <c r="G15" s="224"/>
    </row>
    <row r="16" spans="1:7" s="203" customFormat="1" ht="30" customHeight="1">
      <c r="A16" s="223" t="s">
        <v>1045</v>
      </c>
      <c r="B16" s="251">
        <v>0.1</v>
      </c>
      <c r="C16" s="251">
        <v>0.3</v>
      </c>
      <c r="D16" s="251">
        <v>0.3</v>
      </c>
      <c r="E16" s="252">
        <f t="shared" si="2"/>
        <v>100</v>
      </c>
      <c r="F16" s="252">
        <f t="shared" si="3"/>
        <v>299.99999999999994</v>
      </c>
      <c r="G16" s="224"/>
    </row>
    <row r="17" spans="1:7" s="203" customFormat="1" ht="30" customHeight="1">
      <c r="A17" s="242" t="s">
        <v>1046</v>
      </c>
      <c r="B17" s="251">
        <f>SUM(B18)</f>
        <v>0.1252</v>
      </c>
      <c r="C17" s="251">
        <f t="shared" si="4"/>
        <v>0.2076</v>
      </c>
      <c r="D17" s="251">
        <f>SUM(D18)</f>
        <v>0.1</v>
      </c>
      <c r="E17" s="252">
        <f t="shared" si="2"/>
        <v>48.16955684007707</v>
      </c>
      <c r="F17" s="252">
        <f t="shared" si="3"/>
        <v>79.87220447284345</v>
      </c>
      <c r="G17" s="224"/>
    </row>
    <row r="18" spans="1:7" s="203" customFormat="1" ht="30" customHeight="1">
      <c r="A18" s="223" t="s">
        <v>1047</v>
      </c>
      <c r="B18" s="251">
        <v>0.1252</v>
      </c>
      <c r="C18" s="251">
        <v>0.2076</v>
      </c>
      <c r="D18" s="251">
        <v>0.1</v>
      </c>
      <c r="E18" s="252">
        <f t="shared" si="2"/>
        <v>48.16955684007707</v>
      </c>
      <c r="F18" s="252">
        <f t="shared" si="3"/>
        <v>79.87220447284345</v>
      </c>
      <c r="G18" s="224"/>
    </row>
    <row r="19" spans="1:7" s="203" customFormat="1" ht="30" customHeight="1">
      <c r="A19" s="242" t="s">
        <v>930</v>
      </c>
      <c r="B19" s="251">
        <f>B20+B21</f>
        <v>6.8076</v>
      </c>
      <c r="C19" s="251">
        <f t="shared" si="4"/>
        <v>0.6362</v>
      </c>
      <c r="D19" s="251">
        <f>SUM(D20:D21)</f>
        <v>16.7096</v>
      </c>
      <c r="E19" s="252"/>
      <c r="F19" s="252">
        <f t="shared" si="3"/>
        <v>245.45507961689873</v>
      </c>
      <c r="G19" s="224"/>
    </row>
    <row r="20" spans="1:7" s="203" customFormat="1" ht="30" customHeight="1">
      <c r="A20" s="226" t="s">
        <v>142</v>
      </c>
      <c r="B20" s="251">
        <v>6.0476</v>
      </c>
      <c r="C20" s="251">
        <v>0.6362</v>
      </c>
      <c r="D20" s="251">
        <v>16.22</v>
      </c>
      <c r="E20" s="252"/>
      <c r="F20" s="252">
        <f t="shared" si="3"/>
        <v>268.2055691513989</v>
      </c>
      <c r="G20" s="224"/>
    </row>
    <row r="21" spans="1:7" s="203" customFormat="1" ht="30" customHeight="1">
      <c r="A21" s="226" t="s">
        <v>923</v>
      </c>
      <c r="B21" s="251">
        <v>0.76</v>
      </c>
      <c r="C21" s="251"/>
      <c r="D21" s="251">
        <v>0.4896</v>
      </c>
      <c r="E21" s="253"/>
      <c r="F21" s="252">
        <f t="shared" si="3"/>
        <v>64.42105263157895</v>
      </c>
      <c r="G21" s="224"/>
    </row>
    <row r="22" spans="1:7" s="203" customFormat="1" ht="24" customHeight="1">
      <c r="A22" s="225"/>
      <c r="B22" s="218"/>
      <c r="C22" s="251"/>
      <c r="D22" s="251"/>
      <c r="E22" s="253"/>
      <c r="F22" s="253"/>
      <c r="G22" s="224"/>
    </row>
    <row r="23" spans="1:7" s="203" customFormat="1" ht="24" customHeight="1">
      <c r="A23" s="225"/>
      <c r="B23" s="218"/>
      <c r="C23" s="251"/>
      <c r="D23" s="251"/>
      <c r="E23" s="253"/>
      <c r="F23" s="253"/>
      <c r="G23" s="224"/>
    </row>
    <row r="24" spans="1:7" s="203" customFormat="1" ht="24" customHeight="1">
      <c r="A24" s="225"/>
      <c r="B24" s="218"/>
      <c r="C24" s="251"/>
      <c r="D24" s="251"/>
      <c r="E24" s="253"/>
      <c r="F24" s="253"/>
      <c r="G24" s="224"/>
    </row>
    <row r="25" spans="1:7" s="203" customFormat="1" ht="30" customHeight="1">
      <c r="A25" s="225"/>
      <c r="B25" s="218"/>
      <c r="C25" s="251"/>
      <c r="D25" s="251"/>
      <c r="E25" s="253"/>
      <c r="F25" s="253"/>
      <c r="G25" s="224"/>
    </row>
    <row r="26" spans="1:7" s="203" customFormat="1" ht="30" customHeight="1">
      <c r="A26" s="227" t="s">
        <v>1048</v>
      </c>
      <c r="B26" s="254">
        <f>B19+B5</f>
        <v>9.2031</v>
      </c>
      <c r="C26" s="254"/>
      <c r="D26" s="254">
        <f>D19+D5</f>
        <v>17.4471</v>
      </c>
      <c r="E26" s="255"/>
      <c r="F26" s="256">
        <f>IF(B26&lt;&gt;0,D26/B26*100,0)</f>
        <v>189.5785115884865</v>
      </c>
      <c r="G26" s="230"/>
    </row>
    <row r="27" spans="1:241" s="204" customFormat="1" ht="14.25">
      <c r="A27" s="205"/>
      <c r="B27" s="231"/>
      <c r="C27" s="231"/>
      <c r="D27" s="231"/>
      <c r="E27" s="231"/>
      <c r="F27" s="231"/>
      <c r="G27" s="205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</row>
    <row r="28" spans="1:241" s="204" customFormat="1" ht="14.25">
      <c r="A28" s="205"/>
      <c r="B28" s="231"/>
      <c r="C28" s="231"/>
      <c r="D28" s="231"/>
      <c r="E28" s="231"/>
      <c r="F28" s="231"/>
      <c r="G28" s="205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</row>
    <row r="29" spans="1:241" s="204" customFormat="1" ht="14.25">
      <c r="A29" s="205"/>
      <c r="B29" s="231"/>
      <c r="C29" s="231"/>
      <c r="D29" s="231"/>
      <c r="E29" s="231"/>
      <c r="F29" s="231"/>
      <c r="G29" s="205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6"/>
      <c r="HG29" s="206"/>
      <c r="HH29" s="206"/>
      <c r="HI29" s="206"/>
      <c r="HJ29" s="206"/>
      <c r="HK29" s="206"/>
      <c r="HL29" s="206"/>
      <c r="HM29" s="206"/>
      <c r="HN29" s="206"/>
      <c r="HO29" s="206"/>
      <c r="HP29" s="206"/>
      <c r="HQ29" s="206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</row>
    <row r="30" spans="1:241" s="204" customFormat="1" ht="14.25">
      <c r="A30" s="205"/>
      <c r="B30" s="231"/>
      <c r="C30" s="231"/>
      <c r="D30" s="231"/>
      <c r="E30" s="231"/>
      <c r="F30" s="231"/>
      <c r="G30" s="205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</row>
    <row r="31" spans="1:241" s="204" customFormat="1" ht="14.25">
      <c r="A31" s="205"/>
      <c r="B31" s="231"/>
      <c r="C31" s="231"/>
      <c r="D31" s="231"/>
      <c r="E31" s="231"/>
      <c r="F31" s="231"/>
      <c r="G31" s="205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</row>
    <row r="32" spans="2:241" s="205" customFormat="1" ht="14.25">
      <c r="B32" s="231"/>
      <c r="C32" s="231"/>
      <c r="D32" s="231"/>
      <c r="E32" s="231"/>
      <c r="F32" s="231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</row>
    <row r="33" spans="1:241" s="205" customFormat="1" ht="14.25">
      <c r="A33" s="206"/>
      <c r="B33" s="231"/>
      <c r="C33" s="231"/>
      <c r="D33" s="231"/>
      <c r="E33" s="231"/>
      <c r="F33" s="231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6"/>
      <c r="IF33" s="206"/>
      <c r="IG33" s="206"/>
    </row>
    <row r="34" spans="1:241" s="205" customFormat="1" ht="14.25">
      <c r="A34" s="206"/>
      <c r="B34" s="231"/>
      <c r="C34" s="231"/>
      <c r="D34" s="231"/>
      <c r="E34" s="231"/>
      <c r="F34" s="231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06"/>
      <c r="GL34" s="206"/>
      <c r="GM34" s="206"/>
      <c r="GN34" s="206"/>
      <c r="GO34" s="206"/>
      <c r="GP34" s="206"/>
      <c r="GQ34" s="206"/>
      <c r="GR34" s="206"/>
      <c r="GS34" s="206"/>
      <c r="GT34" s="206"/>
      <c r="GU34" s="206"/>
      <c r="GV34" s="206"/>
      <c r="GW34" s="206"/>
      <c r="GX34" s="206"/>
      <c r="GY34" s="206"/>
      <c r="GZ34" s="206"/>
      <c r="HA34" s="206"/>
      <c r="HB34" s="206"/>
      <c r="HC34" s="206"/>
      <c r="HD34" s="206"/>
      <c r="HE34" s="206"/>
      <c r="HF34" s="206"/>
      <c r="HG34" s="206"/>
      <c r="HH34" s="206"/>
      <c r="HI34" s="206"/>
      <c r="HJ34" s="206"/>
      <c r="HK34" s="206"/>
      <c r="HL34" s="206"/>
      <c r="HM34" s="206"/>
      <c r="HN34" s="206"/>
      <c r="HO34" s="206"/>
      <c r="HP34" s="206"/>
      <c r="HQ34" s="206"/>
      <c r="HR34" s="206"/>
      <c r="HS34" s="206"/>
      <c r="HT34" s="206"/>
      <c r="HU34" s="206"/>
      <c r="HV34" s="206"/>
      <c r="HW34" s="206"/>
      <c r="HX34" s="206"/>
      <c r="HY34" s="206"/>
      <c r="HZ34" s="206"/>
      <c r="IA34" s="206"/>
      <c r="IB34" s="206"/>
      <c r="IC34" s="206"/>
      <c r="ID34" s="206"/>
      <c r="IE34" s="206"/>
      <c r="IF34" s="206"/>
      <c r="IG34" s="206"/>
    </row>
    <row r="35" spans="1:241" s="205" customFormat="1" ht="14.25">
      <c r="A35" s="206"/>
      <c r="B35" s="231"/>
      <c r="C35" s="231"/>
      <c r="D35" s="231"/>
      <c r="E35" s="231"/>
      <c r="F35" s="231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  <c r="GQ35" s="206"/>
      <c r="GR35" s="206"/>
      <c r="GS35" s="206"/>
      <c r="GT35" s="206"/>
      <c r="GU35" s="206"/>
      <c r="GV35" s="206"/>
      <c r="GW35" s="206"/>
      <c r="GX35" s="206"/>
      <c r="GY35" s="206"/>
      <c r="GZ35" s="206"/>
      <c r="HA35" s="206"/>
      <c r="HB35" s="206"/>
      <c r="HC35" s="206"/>
      <c r="HD35" s="206"/>
      <c r="HE35" s="206"/>
      <c r="HF35" s="206"/>
      <c r="HG35" s="206"/>
      <c r="HH35" s="206"/>
      <c r="HI35" s="206"/>
      <c r="HJ35" s="206"/>
      <c r="HK35" s="206"/>
      <c r="HL35" s="206"/>
      <c r="HM35" s="206"/>
      <c r="HN35" s="206"/>
      <c r="HO35" s="206"/>
      <c r="HP35" s="206"/>
      <c r="HQ35" s="206"/>
      <c r="HR35" s="206"/>
      <c r="HS35" s="206"/>
      <c r="HT35" s="206"/>
      <c r="HU35" s="206"/>
      <c r="HV35" s="206"/>
      <c r="HW35" s="206"/>
      <c r="HX35" s="206"/>
      <c r="HY35" s="206"/>
      <c r="HZ35" s="206"/>
      <c r="IA35" s="206"/>
      <c r="IB35" s="206"/>
      <c r="IC35" s="206"/>
      <c r="ID35" s="206"/>
      <c r="IE35" s="206"/>
      <c r="IF35" s="206"/>
      <c r="IG35" s="206"/>
    </row>
    <row r="36" spans="1:241" s="205" customFormat="1" ht="14.25">
      <c r="A36" s="206"/>
      <c r="B36" s="231"/>
      <c r="C36" s="231"/>
      <c r="D36" s="231"/>
      <c r="E36" s="231"/>
      <c r="F36" s="231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  <c r="FH36" s="206"/>
      <c r="FI36" s="206"/>
      <c r="FJ36" s="206"/>
      <c r="FK36" s="206"/>
      <c r="FL36" s="206"/>
      <c r="FM36" s="206"/>
      <c r="FN36" s="206"/>
      <c r="FO36" s="206"/>
      <c r="FP36" s="206"/>
      <c r="FQ36" s="206"/>
      <c r="FR36" s="206"/>
      <c r="FS36" s="206"/>
      <c r="FT36" s="206"/>
      <c r="FU36" s="206"/>
      <c r="FV36" s="206"/>
      <c r="FW36" s="206"/>
      <c r="FX36" s="206"/>
      <c r="FY36" s="206"/>
      <c r="FZ36" s="206"/>
      <c r="GA36" s="206"/>
      <c r="GB36" s="206"/>
      <c r="GC36" s="206"/>
      <c r="GD36" s="206"/>
      <c r="GE36" s="206"/>
      <c r="GF36" s="206"/>
      <c r="GG36" s="206"/>
      <c r="GH36" s="206"/>
      <c r="GI36" s="206"/>
      <c r="GJ36" s="206"/>
      <c r="GK36" s="206"/>
      <c r="GL36" s="206"/>
      <c r="GM36" s="206"/>
      <c r="GN36" s="206"/>
      <c r="GO36" s="206"/>
      <c r="GP36" s="206"/>
      <c r="GQ36" s="206"/>
      <c r="GR36" s="206"/>
      <c r="GS36" s="206"/>
      <c r="GT36" s="206"/>
      <c r="GU36" s="206"/>
      <c r="GV36" s="206"/>
      <c r="GW36" s="206"/>
      <c r="GX36" s="206"/>
      <c r="GY36" s="206"/>
      <c r="GZ36" s="206"/>
      <c r="HA36" s="206"/>
      <c r="HB36" s="206"/>
      <c r="HC36" s="206"/>
      <c r="HD36" s="206"/>
      <c r="HE36" s="206"/>
      <c r="HF36" s="206"/>
      <c r="HG36" s="206"/>
      <c r="HH36" s="206"/>
      <c r="HI36" s="206"/>
      <c r="HJ36" s="206"/>
      <c r="HK36" s="206"/>
      <c r="HL36" s="206"/>
      <c r="HM36" s="206"/>
      <c r="HN36" s="206"/>
      <c r="HO36" s="206"/>
      <c r="HP36" s="206"/>
      <c r="HQ36" s="206"/>
      <c r="HR36" s="206"/>
      <c r="HS36" s="206"/>
      <c r="HT36" s="206"/>
      <c r="HU36" s="206"/>
      <c r="HV36" s="206"/>
      <c r="HW36" s="206"/>
      <c r="HX36" s="206"/>
      <c r="HY36" s="206"/>
      <c r="HZ36" s="206"/>
      <c r="IA36" s="206"/>
      <c r="IB36" s="206"/>
      <c r="IC36" s="206"/>
      <c r="ID36" s="206"/>
      <c r="IE36" s="206"/>
      <c r="IF36" s="206"/>
      <c r="IG36" s="206"/>
    </row>
    <row r="37" spans="1:241" s="205" customFormat="1" ht="14.25">
      <c r="A37" s="206"/>
      <c r="B37" s="231"/>
      <c r="C37" s="231"/>
      <c r="D37" s="231"/>
      <c r="E37" s="231"/>
      <c r="F37" s="231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  <c r="FF37" s="206"/>
      <c r="FG37" s="206"/>
      <c r="FH37" s="206"/>
      <c r="FI37" s="206"/>
      <c r="FJ37" s="206"/>
      <c r="FK37" s="206"/>
      <c r="FL37" s="206"/>
      <c r="FM37" s="206"/>
      <c r="FN37" s="206"/>
      <c r="FO37" s="206"/>
      <c r="FP37" s="206"/>
      <c r="FQ37" s="206"/>
      <c r="FR37" s="206"/>
      <c r="FS37" s="206"/>
      <c r="FT37" s="206"/>
      <c r="FU37" s="206"/>
      <c r="FV37" s="206"/>
      <c r="FW37" s="206"/>
      <c r="FX37" s="206"/>
      <c r="FY37" s="206"/>
      <c r="FZ37" s="206"/>
      <c r="GA37" s="206"/>
      <c r="GB37" s="206"/>
      <c r="GC37" s="206"/>
      <c r="GD37" s="206"/>
      <c r="GE37" s="206"/>
      <c r="GF37" s="206"/>
      <c r="GG37" s="206"/>
      <c r="GH37" s="206"/>
      <c r="GI37" s="206"/>
      <c r="GJ37" s="206"/>
      <c r="GK37" s="206"/>
      <c r="GL37" s="206"/>
      <c r="GM37" s="206"/>
      <c r="GN37" s="206"/>
      <c r="GO37" s="206"/>
      <c r="GP37" s="206"/>
      <c r="GQ37" s="206"/>
      <c r="GR37" s="206"/>
      <c r="GS37" s="206"/>
      <c r="GT37" s="206"/>
      <c r="GU37" s="206"/>
      <c r="GV37" s="206"/>
      <c r="GW37" s="206"/>
      <c r="GX37" s="206"/>
      <c r="GY37" s="206"/>
      <c r="GZ37" s="206"/>
      <c r="HA37" s="206"/>
      <c r="HB37" s="206"/>
      <c r="HC37" s="206"/>
      <c r="HD37" s="206"/>
      <c r="HE37" s="206"/>
      <c r="HF37" s="206"/>
      <c r="HG37" s="206"/>
      <c r="HH37" s="206"/>
      <c r="HI37" s="206"/>
      <c r="HJ37" s="206"/>
      <c r="HK37" s="206"/>
      <c r="HL37" s="206"/>
      <c r="HM37" s="206"/>
      <c r="HN37" s="206"/>
      <c r="HO37" s="206"/>
      <c r="HP37" s="206"/>
      <c r="HQ37" s="206"/>
      <c r="HR37" s="206"/>
      <c r="HS37" s="206"/>
      <c r="HT37" s="206"/>
      <c r="HU37" s="206"/>
      <c r="HV37" s="206"/>
      <c r="HW37" s="206"/>
      <c r="HX37" s="206"/>
      <c r="HY37" s="206"/>
      <c r="HZ37" s="206"/>
      <c r="IA37" s="206"/>
      <c r="IB37" s="206"/>
      <c r="IC37" s="206"/>
      <c r="ID37" s="206"/>
      <c r="IE37" s="206"/>
      <c r="IF37" s="206"/>
      <c r="IG37" s="206"/>
    </row>
    <row r="38" spans="1:241" s="205" customFormat="1" ht="14.25">
      <c r="A38" s="206"/>
      <c r="B38" s="231"/>
      <c r="C38" s="231"/>
      <c r="D38" s="231"/>
      <c r="E38" s="231"/>
      <c r="F38" s="231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6"/>
      <c r="FO38" s="206"/>
      <c r="FP38" s="206"/>
      <c r="FQ38" s="206"/>
      <c r="FR38" s="206"/>
      <c r="FS38" s="206"/>
      <c r="FT38" s="206"/>
      <c r="FU38" s="206"/>
      <c r="FV38" s="206"/>
      <c r="FW38" s="206"/>
      <c r="FX38" s="206"/>
      <c r="FY38" s="206"/>
      <c r="FZ38" s="206"/>
      <c r="GA38" s="206"/>
      <c r="GB38" s="206"/>
      <c r="GC38" s="206"/>
      <c r="GD38" s="206"/>
      <c r="GE38" s="206"/>
      <c r="GF38" s="206"/>
      <c r="GG38" s="206"/>
      <c r="GH38" s="206"/>
      <c r="GI38" s="206"/>
      <c r="GJ38" s="206"/>
      <c r="GK38" s="206"/>
      <c r="GL38" s="206"/>
      <c r="GM38" s="206"/>
      <c r="GN38" s="206"/>
      <c r="GO38" s="206"/>
      <c r="GP38" s="206"/>
      <c r="GQ38" s="206"/>
      <c r="GR38" s="206"/>
      <c r="GS38" s="206"/>
      <c r="GT38" s="206"/>
      <c r="GU38" s="206"/>
      <c r="GV38" s="206"/>
      <c r="GW38" s="206"/>
      <c r="GX38" s="206"/>
      <c r="GY38" s="206"/>
      <c r="GZ38" s="206"/>
      <c r="HA38" s="206"/>
      <c r="HB38" s="206"/>
      <c r="HC38" s="206"/>
      <c r="HD38" s="206"/>
      <c r="HE38" s="206"/>
      <c r="HF38" s="206"/>
      <c r="HG38" s="206"/>
      <c r="HH38" s="206"/>
      <c r="HI38" s="206"/>
      <c r="HJ38" s="206"/>
      <c r="HK38" s="206"/>
      <c r="HL38" s="206"/>
      <c r="HM38" s="206"/>
      <c r="HN38" s="206"/>
      <c r="HO38" s="206"/>
      <c r="HP38" s="206"/>
      <c r="HQ38" s="206"/>
      <c r="HR38" s="206"/>
      <c r="HS38" s="206"/>
      <c r="HT38" s="206"/>
      <c r="HU38" s="206"/>
      <c r="HV38" s="206"/>
      <c r="HW38" s="206"/>
      <c r="HX38" s="206"/>
      <c r="HY38" s="206"/>
      <c r="HZ38" s="206"/>
      <c r="IA38" s="206"/>
      <c r="IB38" s="206"/>
      <c r="IC38" s="206"/>
      <c r="ID38" s="206"/>
      <c r="IE38" s="206"/>
      <c r="IF38" s="206"/>
      <c r="IG38" s="206"/>
    </row>
    <row r="39" spans="1:241" s="205" customFormat="1" ht="14.25">
      <c r="A39" s="206"/>
      <c r="B39" s="231"/>
      <c r="C39" s="231"/>
      <c r="D39" s="231"/>
      <c r="E39" s="231"/>
      <c r="F39" s="231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  <c r="FH39" s="206"/>
      <c r="FI39" s="206"/>
      <c r="FJ39" s="206"/>
      <c r="FK39" s="206"/>
      <c r="FL39" s="206"/>
      <c r="FM39" s="206"/>
      <c r="FN39" s="206"/>
      <c r="FO39" s="206"/>
      <c r="FP39" s="206"/>
      <c r="FQ39" s="206"/>
      <c r="FR39" s="206"/>
      <c r="FS39" s="206"/>
      <c r="FT39" s="206"/>
      <c r="FU39" s="206"/>
      <c r="FV39" s="206"/>
      <c r="FW39" s="206"/>
      <c r="FX39" s="206"/>
      <c r="FY39" s="206"/>
      <c r="FZ39" s="206"/>
      <c r="GA39" s="206"/>
      <c r="GB39" s="206"/>
      <c r="GC39" s="206"/>
      <c r="GD39" s="206"/>
      <c r="GE39" s="206"/>
      <c r="GF39" s="206"/>
      <c r="GG39" s="206"/>
      <c r="GH39" s="206"/>
      <c r="GI39" s="206"/>
      <c r="GJ39" s="206"/>
      <c r="GK39" s="206"/>
      <c r="GL39" s="206"/>
      <c r="GM39" s="206"/>
      <c r="GN39" s="206"/>
      <c r="GO39" s="206"/>
      <c r="GP39" s="206"/>
      <c r="GQ39" s="206"/>
      <c r="GR39" s="206"/>
      <c r="GS39" s="206"/>
      <c r="GT39" s="206"/>
      <c r="GU39" s="206"/>
      <c r="GV39" s="206"/>
      <c r="GW39" s="206"/>
      <c r="GX39" s="206"/>
      <c r="GY39" s="206"/>
      <c r="GZ39" s="206"/>
      <c r="HA39" s="206"/>
      <c r="HB39" s="206"/>
      <c r="HC39" s="206"/>
      <c r="HD39" s="206"/>
      <c r="HE39" s="206"/>
      <c r="HF39" s="206"/>
      <c r="HG39" s="206"/>
      <c r="HH39" s="206"/>
      <c r="HI39" s="206"/>
      <c r="HJ39" s="206"/>
      <c r="HK39" s="206"/>
      <c r="HL39" s="206"/>
      <c r="HM39" s="206"/>
      <c r="HN39" s="206"/>
      <c r="HO39" s="206"/>
      <c r="HP39" s="206"/>
      <c r="HQ39" s="206"/>
      <c r="HR39" s="206"/>
      <c r="HS39" s="206"/>
      <c r="HT39" s="206"/>
      <c r="HU39" s="206"/>
      <c r="HV39" s="206"/>
      <c r="HW39" s="206"/>
      <c r="HX39" s="206"/>
      <c r="HY39" s="206"/>
      <c r="HZ39" s="206"/>
      <c r="IA39" s="206"/>
      <c r="IB39" s="206"/>
      <c r="IC39" s="206"/>
      <c r="ID39" s="206"/>
      <c r="IE39" s="206"/>
      <c r="IF39" s="206"/>
      <c r="IG39" s="206"/>
    </row>
    <row r="40" spans="1:241" s="205" customFormat="1" ht="14.25">
      <c r="A40" s="206"/>
      <c r="B40" s="231"/>
      <c r="C40" s="231"/>
      <c r="D40" s="231"/>
      <c r="E40" s="231"/>
      <c r="F40" s="231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6"/>
      <c r="HG40" s="206"/>
      <c r="HH40" s="206"/>
      <c r="HI40" s="206"/>
      <c r="HJ40" s="206"/>
      <c r="HK40" s="206"/>
      <c r="HL40" s="206"/>
      <c r="HM40" s="206"/>
      <c r="HN40" s="206"/>
      <c r="HO40" s="206"/>
      <c r="HP40" s="206"/>
      <c r="HQ40" s="206"/>
      <c r="HR40" s="206"/>
      <c r="HS40" s="206"/>
      <c r="HT40" s="206"/>
      <c r="HU40" s="206"/>
      <c r="HV40" s="206"/>
      <c r="HW40" s="206"/>
      <c r="HX40" s="206"/>
      <c r="HY40" s="206"/>
      <c r="HZ40" s="206"/>
      <c r="IA40" s="206"/>
      <c r="IB40" s="206"/>
      <c r="IC40" s="206"/>
      <c r="ID40" s="206"/>
      <c r="IE40" s="206"/>
      <c r="IF40" s="206"/>
      <c r="IG40" s="206"/>
    </row>
    <row r="41" spans="1:241" s="205" customFormat="1" ht="14.25">
      <c r="A41" s="206"/>
      <c r="B41" s="231"/>
      <c r="C41" s="231"/>
      <c r="D41" s="231"/>
      <c r="E41" s="231"/>
      <c r="F41" s="231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  <c r="FT41" s="206"/>
      <c r="FU41" s="206"/>
      <c r="FV41" s="206"/>
      <c r="FW41" s="206"/>
      <c r="FX41" s="206"/>
      <c r="FY41" s="206"/>
      <c r="FZ41" s="206"/>
      <c r="GA41" s="206"/>
      <c r="GB41" s="206"/>
      <c r="GC41" s="206"/>
      <c r="GD41" s="206"/>
      <c r="GE41" s="206"/>
      <c r="GF41" s="206"/>
      <c r="GG41" s="206"/>
      <c r="GH41" s="206"/>
      <c r="GI41" s="206"/>
      <c r="GJ41" s="206"/>
      <c r="GK41" s="206"/>
      <c r="GL41" s="206"/>
      <c r="GM41" s="206"/>
      <c r="GN41" s="206"/>
      <c r="GO41" s="206"/>
      <c r="GP41" s="206"/>
      <c r="GQ41" s="206"/>
      <c r="GR41" s="206"/>
      <c r="GS41" s="206"/>
      <c r="GT41" s="206"/>
      <c r="GU41" s="206"/>
      <c r="GV41" s="206"/>
      <c r="GW41" s="206"/>
      <c r="GX41" s="206"/>
      <c r="GY41" s="206"/>
      <c r="GZ41" s="206"/>
      <c r="HA41" s="206"/>
      <c r="HB41" s="206"/>
      <c r="HC41" s="206"/>
      <c r="HD41" s="206"/>
      <c r="HE41" s="206"/>
      <c r="HF41" s="206"/>
      <c r="HG41" s="206"/>
      <c r="HH41" s="206"/>
      <c r="HI41" s="206"/>
      <c r="HJ41" s="206"/>
      <c r="HK41" s="206"/>
      <c r="HL41" s="206"/>
      <c r="HM41" s="206"/>
      <c r="HN41" s="206"/>
      <c r="HO41" s="206"/>
      <c r="HP41" s="206"/>
      <c r="HQ41" s="206"/>
      <c r="HR41" s="206"/>
      <c r="HS41" s="206"/>
      <c r="HT41" s="206"/>
      <c r="HU41" s="206"/>
      <c r="HV41" s="206"/>
      <c r="HW41" s="206"/>
      <c r="HX41" s="206"/>
      <c r="HY41" s="206"/>
      <c r="HZ41" s="206"/>
      <c r="IA41" s="206"/>
      <c r="IB41" s="206"/>
      <c r="IC41" s="206"/>
      <c r="ID41" s="206"/>
      <c r="IE41" s="206"/>
      <c r="IF41" s="206"/>
      <c r="IG41" s="206"/>
    </row>
    <row r="42" spans="1:241" s="205" customFormat="1" ht="14.25">
      <c r="A42" s="206"/>
      <c r="B42" s="231"/>
      <c r="C42" s="231"/>
      <c r="D42" s="231"/>
      <c r="E42" s="231"/>
      <c r="F42" s="231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  <c r="FH42" s="206"/>
      <c r="FI42" s="206"/>
      <c r="FJ42" s="206"/>
      <c r="FK42" s="206"/>
      <c r="FL42" s="206"/>
      <c r="FM42" s="206"/>
      <c r="FN42" s="206"/>
      <c r="FO42" s="206"/>
      <c r="FP42" s="206"/>
      <c r="FQ42" s="206"/>
      <c r="FR42" s="206"/>
      <c r="FS42" s="206"/>
      <c r="FT42" s="206"/>
      <c r="FU42" s="206"/>
      <c r="FV42" s="206"/>
      <c r="FW42" s="206"/>
      <c r="FX42" s="206"/>
      <c r="FY42" s="206"/>
      <c r="FZ42" s="206"/>
      <c r="GA42" s="206"/>
      <c r="GB42" s="206"/>
      <c r="GC42" s="206"/>
      <c r="GD42" s="206"/>
      <c r="GE42" s="206"/>
      <c r="GF42" s="206"/>
      <c r="GG42" s="206"/>
      <c r="GH42" s="206"/>
      <c r="GI42" s="206"/>
      <c r="GJ42" s="206"/>
      <c r="GK42" s="206"/>
      <c r="GL42" s="206"/>
      <c r="GM42" s="206"/>
      <c r="GN42" s="206"/>
      <c r="GO42" s="206"/>
      <c r="GP42" s="206"/>
      <c r="GQ42" s="206"/>
      <c r="GR42" s="206"/>
      <c r="GS42" s="206"/>
      <c r="GT42" s="206"/>
      <c r="GU42" s="206"/>
      <c r="GV42" s="206"/>
      <c r="GW42" s="206"/>
      <c r="GX42" s="206"/>
      <c r="GY42" s="206"/>
      <c r="GZ42" s="206"/>
      <c r="HA42" s="206"/>
      <c r="HB42" s="206"/>
      <c r="HC42" s="206"/>
      <c r="HD42" s="206"/>
      <c r="HE42" s="206"/>
      <c r="HF42" s="206"/>
      <c r="HG42" s="206"/>
      <c r="HH42" s="206"/>
      <c r="HI42" s="206"/>
      <c r="HJ42" s="206"/>
      <c r="HK42" s="206"/>
      <c r="HL42" s="206"/>
      <c r="HM42" s="206"/>
      <c r="HN42" s="206"/>
      <c r="HO42" s="206"/>
      <c r="HP42" s="206"/>
      <c r="HQ42" s="206"/>
      <c r="HR42" s="206"/>
      <c r="HS42" s="206"/>
      <c r="HT42" s="206"/>
      <c r="HU42" s="206"/>
      <c r="HV42" s="206"/>
      <c r="HW42" s="206"/>
      <c r="HX42" s="206"/>
      <c r="HY42" s="206"/>
      <c r="HZ42" s="206"/>
      <c r="IA42" s="206"/>
      <c r="IB42" s="206"/>
      <c r="IC42" s="206"/>
      <c r="ID42" s="206"/>
      <c r="IE42" s="206"/>
      <c r="IF42" s="206"/>
      <c r="IG42" s="206"/>
    </row>
    <row r="43" spans="1:241" s="205" customFormat="1" ht="14.25">
      <c r="A43" s="206"/>
      <c r="B43" s="231"/>
      <c r="C43" s="231"/>
      <c r="D43" s="231"/>
      <c r="E43" s="231"/>
      <c r="F43" s="231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  <c r="FH43" s="206"/>
      <c r="FI43" s="206"/>
      <c r="FJ43" s="206"/>
      <c r="FK43" s="206"/>
      <c r="FL43" s="206"/>
      <c r="FM43" s="206"/>
      <c r="FN43" s="206"/>
      <c r="FO43" s="206"/>
      <c r="FP43" s="206"/>
      <c r="FQ43" s="206"/>
      <c r="FR43" s="206"/>
      <c r="FS43" s="206"/>
      <c r="FT43" s="206"/>
      <c r="FU43" s="206"/>
      <c r="FV43" s="206"/>
      <c r="FW43" s="206"/>
      <c r="FX43" s="206"/>
      <c r="FY43" s="206"/>
      <c r="FZ43" s="206"/>
      <c r="GA43" s="206"/>
      <c r="GB43" s="206"/>
      <c r="GC43" s="206"/>
      <c r="GD43" s="206"/>
      <c r="GE43" s="206"/>
      <c r="GF43" s="206"/>
      <c r="GG43" s="206"/>
      <c r="GH43" s="206"/>
      <c r="GI43" s="206"/>
      <c r="GJ43" s="206"/>
      <c r="GK43" s="206"/>
      <c r="GL43" s="206"/>
      <c r="GM43" s="206"/>
      <c r="GN43" s="206"/>
      <c r="GO43" s="206"/>
      <c r="GP43" s="206"/>
      <c r="GQ43" s="206"/>
      <c r="GR43" s="206"/>
      <c r="GS43" s="206"/>
      <c r="GT43" s="206"/>
      <c r="GU43" s="206"/>
      <c r="GV43" s="206"/>
      <c r="GW43" s="206"/>
      <c r="GX43" s="206"/>
      <c r="GY43" s="206"/>
      <c r="GZ43" s="206"/>
      <c r="HA43" s="206"/>
      <c r="HB43" s="206"/>
      <c r="HC43" s="206"/>
      <c r="HD43" s="206"/>
      <c r="HE43" s="206"/>
      <c r="HF43" s="206"/>
      <c r="HG43" s="206"/>
      <c r="HH43" s="206"/>
      <c r="HI43" s="206"/>
      <c r="HJ43" s="206"/>
      <c r="HK43" s="206"/>
      <c r="HL43" s="206"/>
      <c r="HM43" s="206"/>
      <c r="HN43" s="206"/>
      <c r="HO43" s="206"/>
      <c r="HP43" s="206"/>
      <c r="HQ43" s="206"/>
      <c r="HR43" s="206"/>
      <c r="HS43" s="206"/>
      <c r="HT43" s="206"/>
      <c r="HU43" s="206"/>
      <c r="HV43" s="206"/>
      <c r="HW43" s="206"/>
      <c r="HX43" s="206"/>
      <c r="HY43" s="206"/>
      <c r="HZ43" s="206"/>
      <c r="IA43" s="206"/>
      <c r="IB43" s="206"/>
      <c r="IC43" s="206"/>
      <c r="ID43" s="206"/>
      <c r="IE43" s="206"/>
      <c r="IF43" s="206"/>
      <c r="IG43" s="206"/>
    </row>
    <row r="44" spans="1:241" s="205" customFormat="1" ht="14.25">
      <c r="A44" s="206"/>
      <c r="B44" s="231"/>
      <c r="C44" s="231"/>
      <c r="D44" s="231"/>
      <c r="E44" s="231"/>
      <c r="F44" s="231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  <c r="FH44" s="206"/>
      <c r="FI44" s="206"/>
      <c r="FJ44" s="206"/>
      <c r="FK44" s="206"/>
      <c r="FL44" s="206"/>
      <c r="FM44" s="206"/>
      <c r="FN44" s="206"/>
      <c r="FO44" s="206"/>
      <c r="FP44" s="206"/>
      <c r="FQ44" s="206"/>
      <c r="FR44" s="206"/>
      <c r="FS44" s="206"/>
      <c r="FT44" s="206"/>
      <c r="FU44" s="206"/>
      <c r="FV44" s="206"/>
      <c r="FW44" s="206"/>
      <c r="FX44" s="206"/>
      <c r="FY44" s="206"/>
      <c r="FZ44" s="206"/>
      <c r="GA44" s="206"/>
      <c r="GB44" s="206"/>
      <c r="GC44" s="206"/>
      <c r="GD44" s="206"/>
      <c r="GE44" s="206"/>
      <c r="GF44" s="206"/>
      <c r="GG44" s="206"/>
      <c r="GH44" s="206"/>
      <c r="GI44" s="206"/>
      <c r="GJ44" s="206"/>
      <c r="GK44" s="206"/>
      <c r="GL44" s="206"/>
      <c r="GM44" s="206"/>
      <c r="GN44" s="206"/>
      <c r="GO44" s="206"/>
      <c r="GP44" s="206"/>
      <c r="GQ44" s="206"/>
      <c r="GR44" s="206"/>
      <c r="GS44" s="206"/>
      <c r="GT44" s="206"/>
      <c r="GU44" s="206"/>
      <c r="GV44" s="206"/>
      <c r="GW44" s="206"/>
      <c r="GX44" s="206"/>
      <c r="GY44" s="206"/>
      <c r="GZ44" s="206"/>
      <c r="HA44" s="206"/>
      <c r="HB44" s="206"/>
      <c r="HC44" s="206"/>
      <c r="HD44" s="206"/>
      <c r="HE44" s="206"/>
      <c r="HF44" s="206"/>
      <c r="HG44" s="206"/>
      <c r="HH44" s="206"/>
      <c r="HI44" s="206"/>
      <c r="HJ44" s="206"/>
      <c r="HK44" s="206"/>
      <c r="HL44" s="206"/>
      <c r="HM44" s="206"/>
      <c r="HN44" s="206"/>
      <c r="HO44" s="206"/>
      <c r="HP44" s="206"/>
      <c r="HQ44" s="206"/>
      <c r="HR44" s="206"/>
      <c r="HS44" s="206"/>
      <c r="HT44" s="206"/>
      <c r="HU44" s="206"/>
      <c r="HV44" s="206"/>
      <c r="HW44" s="206"/>
      <c r="HX44" s="206"/>
      <c r="HY44" s="206"/>
      <c r="HZ44" s="206"/>
      <c r="IA44" s="206"/>
      <c r="IB44" s="206"/>
      <c r="IC44" s="206"/>
      <c r="ID44" s="206"/>
      <c r="IE44" s="206"/>
      <c r="IF44" s="206"/>
      <c r="IG44" s="206"/>
    </row>
    <row r="45" spans="1:241" s="205" customFormat="1" ht="14.25">
      <c r="A45" s="206"/>
      <c r="B45" s="231"/>
      <c r="C45" s="231"/>
      <c r="D45" s="231"/>
      <c r="E45" s="231"/>
      <c r="F45" s="231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6"/>
      <c r="FH45" s="206"/>
      <c r="FI45" s="206"/>
      <c r="FJ45" s="206"/>
      <c r="FK45" s="206"/>
      <c r="FL45" s="206"/>
      <c r="FM45" s="206"/>
      <c r="FN45" s="206"/>
      <c r="FO45" s="206"/>
      <c r="FP45" s="206"/>
      <c r="FQ45" s="206"/>
      <c r="FR45" s="206"/>
      <c r="FS45" s="206"/>
      <c r="FT45" s="206"/>
      <c r="FU45" s="206"/>
      <c r="FV45" s="206"/>
      <c r="FW45" s="206"/>
      <c r="FX45" s="206"/>
      <c r="FY45" s="206"/>
      <c r="FZ45" s="206"/>
      <c r="GA45" s="206"/>
      <c r="GB45" s="206"/>
      <c r="GC45" s="206"/>
      <c r="GD45" s="206"/>
      <c r="GE45" s="206"/>
      <c r="GF45" s="206"/>
      <c r="GG45" s="206"/>
      <c r="GH45" s="206"/>
      <c r="GI45" s="206"/>
      <c r="GJ45" s="206"/>
      <c r="GK45" s="206"/>
      <c r="GL45" s="206"/>
      <c r="GM45" s="206"/>
      <c r="GN45" s="206"/>
      <c r="GO45" s="206"/>
      <c r="GP45" s="206"/>
      <c r="GQ45" s="206"/>
      <c r="GR45" s="206"/>
      <c r="GS45" s="206"/>
      <c r="GT45" s="206"/>
      <c r="GU45" s="206"/>
      <c r="GV45" s="206"/>
      <c r="GW45" s="206"/>
      <c r="GX45" s="206"/>
      <c r="GY45" s="206"/>
      <c r="GZ45" s="206"/>
      <c r="HA45" s="206"/>
      <c r="HB45" s="206"/>
      <c r="HC45" s="206"/>
      <c r="HD45" s="206"/>
      <c r="HE45" s="206"/>
      <c r="HF45" s="206"/>
      <c r="HG45" s="206"/>
      <c r="HH45" s="206"/>
      <c r="HI45" s="206"/>
      <c r="HJ45" s="206"/>
      <c r="HK45" s="206"/>
      <c r="HL45" s="206"/>
      <c r="HM45" s="206"/>
      <c r="HN45" s="206"/>
      <c r="HO45" s="206"/>
      <c r="HP45" s="206"/>
      <c r="HQ45" s="206"/>
      <c r="HR45" s="206"/>
      <c r="HS45" s="206"/>
      <c r="HT45" s="206"/>
      <c r="HU45" s="206"/>
      <c r="HV45" s="206"/>
      <c r="HW45" s="206"/>
      <c r="HX45" s="206"/>
      <c r="HY45" s="206"/>
      <c r="HZ45" s="206"/>
      <c r="IA45" s="206"/>
      <c r="IB45" s="206"/>
      <c r="IC45" s="206"/>
      <c r="ID45" s="206"/>
      <c r="IE45" s="206"/>
      <c r="IF45" s="206"/>
      <c r="IG45" s="206"/>
    </row>
    <row r="46" spans="1:241" s="205" customFormat="1" ht="14.25">
      <c r="A46" s="206"/>
      <c r="B46" s="231"/>
      <c r="C46" s="231"/>
      <c r="D46" s="231"/>
      <c r="E46" s="231"/>
      <c r="F46" s="231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6"/>
      <c r="FH46" s="206"/>
      <c r="FI46" s="206"/>
      <c r="FJ46" s="206"/>
      <c r="FK46" s="206"/>
      <c r="FL46" s="206"/>
      <c r="FM46" s="206"/>
      <c r="FN46" s="206"/>
      <c r="FO46" s="206"/>
      <c r="FP46" s="206"/>
      <c r="FQ46" s="206"/>
      <c r="FR46" s="206"/>
      <c r="FS46" s="206"/>
      <c r="FT46" s="206"/>
      <c r="FU46" s="206"/>
      <c r="FV46" s="206"/>
      <c r="FW46" s="206"/>
      <c r="FX46" s="206"/>
      <c r="FY46" s="206"/>
      <c r="FZ46" s="206"/>
      <c r="GA46" s="206"/>
      <c r="GB46" s="206"/>
      <c r="GC46" s="206"/>
      <c r="GD46" s="206"/>
      <c r="GE46" s="206"/>
      <c r="GF46" s="206"/>
      <c r="GG46" s="206"/>
      <c r="GH46" s="206"/>
      <c r="GI46" s="206"/>
      <c r="GJ46" s="206"/>
      <c r="GK46" s="206"/>
      <c r="GL46" s="206"/>
      <c r="GM46" s="206"/>
      <c r="GN46" s="206"/>
      <c r="GO46" s="206"/>
      <c r="GP46" s="206"/>
      <c r="GQ46" s="206"/>
      <c r="GR46" s="206"/>
      <c r="GS46" s="206"/>
      <c r="GT46" s="206"/>
      <c r="GU46" s="206"/>
      <c r="GV46" s="206"/>
      <c r="GW46" s="206"/>
      <c r="GX46" s="206"/>
      <c r="GY46" s="206"/>
      <c r="GZ46" s="206"/>
      <c r="HA46" s="206"/>
      <c r="HB46" s="206"/>
      <c r="HC46" s="206"/>
      <c r="HD46" s="206"/>
      <c r="HE46" s="206"/>
      <c r="HF46" s="206"/>
      <c r="HG46" s="206"/>
      <c r="HH46" s="206"/>
      <c r="HI46" s="206"/>
      <c r="HJ46" s="206"/>
      <c r="HK46" s="206"/>
      <c r="HL46" s="206"/>
      <c r="HM46" s="206"/>
      <c r="HN46" s="206"/>
      <c r="HO46" s="206"/>
      <c r="HP46" s="206"/>
      <c r="HQ46" s="206"/>
      <c r="HR46" s="206"/>
      <c r="HS46" s="206"/>
      <c r="HT46" s="206"/>
      <c r="HU46" s="206"/>
      <c r="HV46" s="206"/>
      <c r="HW46" s="206"/>
      <c r="HX46" s="206"/>
      <c r="HY46" s="206"/>
      <c r="HZ46" s="206"/>
      <c r="IA46" s="206"/>
      <c r="IB46" s="206"/>
      <c r="IC46" s="206"/>
      <c r="ID46" s="206"/>
      <c r="IE46" s="206"/>
      <c r="IF46" s="206"/>
      <c r="IG46" s="206"/>
    </row>
    <row r="47" spans="1:241" s="205" customFormat="1" ht="14.25">
      <c r="A47" s="206"/>
      <c r="B47" s="231"/>
      <c r="C47" s="231"/>
      <c r="D47" s="231"/>
      <c r="E47" s="231"/>
      <c r="F47" s="231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6"/>
      <c r="FH47" s="206"/>
      <c r="FI47" s="206"/>
      <c r="FJ47" s="206"/>
      <c r="FK47" s="206"/>
      <c r="FL47" s="206"/>
      <c r="FM47" s="206"/>
      <c r="FN47" s="206"/>
      <c r="FO47" s="206"/>
      <c r="FP47" s="206"/>
      <c r="FQ47" s="206"/>
      <c r="FR47" s="206"/>
      <c r="FS47" s="206"/>
      <c r="FT47" s="206"/>
      <c r="FU47" s="206"/>
      <c r="FV47" s="206"/>
      <c r="FW47" s="206"/>
      <c r="FX47" s="206"/>
      <c r="FY47" s="206"/>
      <c r="FZ47" s="206"/>
      <c r="GA47" s="206"/>
      <c r="GB47" s="206"/>
      <c r="GC47" s="206"/>
      <c r="GD47" s="206"/>
      <c r="GE47" s="206"/>
      <c r="GF47" s="206"/>
      <c r="GG47" s="206"/>
      <c r="GH47" s="206"/>
      <c r="GI47" s="206"/>
      <c r="GJ47" s="206"/>
      <c r="GK47" s="206"/>
      <c r="GL47" s="206"/>
      <c r="GM47" s="206"/>
      <c r="GN47" s="206"/>
      <c r="GO47" s="206"/>
      <c r="GP47" s="206"/>
      <c r="GQ47" s="206"/>
      <c r="GR47" s="206"/>
      <c r="GS47" s="206"/>
      <c r="GT47" s="206"/>
      <c r="GU47" s="206"/>
      <c r="GV47" s="206"/>
      <c r="GW47" s="206"/>
      <c r="GX47" s="206"/>
      <c r="GY47" s="206"/>
      <c r="GZ47" s="206"/>
      <c r="HA47" s="206"/>
      <c r="HB47" s="206"/>
      <c r="HC47" s="206"/>
      <c r="HD47" s="206"/>
      <c r="HE47" s="206"/>
      <c r="HF47" s="206"/>
      <c r="HG47" s="206"/>
      <c r="HH47" s="206"/>
      <c r="HI47" s="206"/>
      <c r="HJ47" s="206"/>
      <c r="HK47" s="206"/>
      <c r="HL47" s="206"/>
      <c r="HM47" s="206"/>
      <c r="HN47" s="206"/>
      <c r="HO47" s="206"/>
      <c r="HP47" s="206"/>
      <c r="HQ47" s="206"/>
      <c r="HR47" s="206"/>
      <c r="HS47" s="206"/>
      <c r="HT47" s="206"/>
      <c r="HU47" s="206"/>
      <c r="HV47" s="206"/>
      <c r="HW47" s="206"/>
      <c r="HX47" s="206"/>
      <c r="HY47" s="206"/>
      <c r="HZ47" s="206"/>
      <c r="IA47" s="206"/>
      <c r="IB47" s="206"/>
      <c r="IC47" s="206"/>
      <c r="ID47" s="206"/>
      <c r="IE47" s="206"/>
      <c r="IF47" s="206"/>
      <c r="IG47" s="206"/>
    </row>
    <row r="48" spans="1:241" s="205" customFormat="1" ht="14.25">
      <c r="A48" s="206"/>
      <c r="B48" s="231"/>
      <c r="C48" s="231"/>
      <c r="D48" s="231"/>
      <c r="E48" s="231"/>
      <c r="F48" s="231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6"/>
      <c r="FF48" s="206"/>
      <c r="FG48" s="206"/>
      <c r="FH48" s="206"/>
      <c r="FI48" s="206"/>
      <c r="FJ48" s="206"/>
      <c r="FK48" s="206"/>
      <c r="FL48" s="206"/>
      <c r="FM48" s="206"/>
      <c r="FN48" s="206"/>
      <c r="FO48" s="206"/>
      <c r="FP48" s="206"/>
      <c r="FQ48" s="206"/>
      <c r="FR48" s="206"/>
      <c r="FS48" s="206"/>
      <c r="FT48" s="206"/>
      <c r="FU48" s="206"/>
      <c r="FV48" s="206"/>
      <c r="FW48" s="206"/>
      <c r="FX48" s="206"/>
      <c r="FY48" s="206"/>
      <c r="FZ48" s="206"/>
      <c r="GA48" s="206"/>
      <c r="GB48" s="206"/>
      <c r="GC48" s="206"/>
      <c r="GD48" s="206"/>
      <c r="GE48" s="206"/>
      <c r="GF48" s="206"/>
      <c r="GG48" s="206"/>
      <c r="GH48" s="206"/>
      <c r="GI48" s="206"/>
      <c r="GJ48" s="206"/>
      <c r="GK48" s="206"/>
      <c r="GL48" s="206"/>
      <c r="GM48" s="206"/>
      <c r="GN48" s="206"/>
      <c r="GO48" s="206"/>
      <c r="GP48" s="206"/>
      <c r="GQ48" s="206"/>
      <c r="GR48" s="206"/>
      <c r="GS48" s="206"/>
      <c r="GT48" s="206"/>
      <c r="GU48" s="206"/>
      <c r="GV48" s="206"/>
      <c r="GW48" s="206"/>
      <c r="GX48" s="206"/>
      <c r="GY48" s="206"/>
      <c r="GZ48" s="206"/>
      <c r="HA48" s="206"/>
      <c r="HB48" s="206"/>
      <c r="HC48" s="206"/>
      <c r="HD48" s="206"/>
      <c r="HE48" s="206"/>
      <c r="HF48" s="206"/>
      <c r="HG48" s="206"/>
      <c r="HH48" s="206"/>
      <c r="HI48" s="206"/>
      <c r="HJ48" s="206"/>
      <c r="HK48" s="206"/>
      <c r="HL48" s="206"/>
      <c r="HM48" s="206"/>
      <c r="HN48" s="206"/>
      <c r="HO48" s="206"/>
      <c r="HP48" s="206"/>
      <c r="HQ48" s="206"/>
      <c r="HR48" s="206"/>
      <c r="HS48" s="206"/>
      <c r="HT48" s="206"/>
      <c r="HU48" s="206"/>
      <c r="HV48" s="206"/>
      <c r="HW48" s="206"/>
      <c r="HX48" s="206"/>
      <c r="HY48" s="206"/>
      <c r="HZ48" s="206"/>
      <c r="IA48" s="206"/>
      <c r="IB48" s="206"/>
      <c r="IC48" s="206"/>
      <c r="ID48" s="206"/>
      <c r="IE48" s="206"/>
      <c r="IF48" s="206"/>
      <c r="IG48" s="206"/>
    </row>
    <row r="49" spans="1:241" s="205" customFormat="1" ht="14.25">
      <c r="A49" s="206"/>
      <c r="B49" s="231"/>
      <c r="C49" s="231"/>
      <c r="D49" s="231"/>
      <c r="E49" s="231"/>
      <c r="F49" s="231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  <c r="FF49" s="206"/>
      <c r="FG49" s="206"/>
      <c r="FH49" s="206"/>
      <c r="FI49" s="206"/>
      <c r="FJ49" s="206"/>
      <c r="FK49" s="206"/>
      <c r="FL49" s="206"/>
      <c r="FM49" s="206"/>
      <c r="FN49" s="206"/>
      <c r="FO49" s="206"/>
      <c r="FP49" s="206"/>
      <c r="FQ49" s="206"/>
      <c r="FR49" s="206"/>
      <c r="FS49" s="206"/>
      <c r="FT49" s="206"/>
      <c r="FU49" s="206"/>
      <c r="FV49" s="206"/>
      <c r="FW49" s="206"/>
      <c r="FX49" s="206"/>
      <c r="FY49" s="206"/>
      <c r="FZ49" s="206"/>
      <c r="GA49" s="206"/>
      <c r="GB49" s="206"/>
      <c r="GC49" s="206"/>
      <c r="GD49" s="206"/>
      <c r="GE49" s="206"/>
      <c r="GF49" s="206"/>
      <c r="GG49" s="206"/>
      <c r="GH49" s="206"/>
      <c r="GI49" s="206"/>
      <c r="GJ49" s="206"/>
      <c r="GK49" s="206"/>
      <c r="GL49" s="206"/>
      <c r="GM49" s="206"/>
      <c r="GN49" s="206"/>
      <c r="GO49" s="206"/>
      <c r="GP49" s="206"/>
      <c r="GQ49" s="206"/>
      <c r="GR49" s="206"/>
      <c r="GS49" s="206"/>
      <c r="GT49" s="206"/>
      <c r="GU49" s="206"/>
      <c r="GV49" s="206"/>
      <c r="GW49" s="206"/>
      <c r="GX49" s="206"/>
      <c r="GY49" s="206"/>
      <c r="GZ49" s="206"/>
      <c r="HA49" s="206"/>
      <c r="HB49" s="206"/>
      <c r="HC49" s="206"/>
      <c r="HD49" s="206"/>
      <c r="HE49" s="206"/>
      <c r="HF49" s="206"/>
      <c r="HG49" s="206"/>
      <c r="HH49" s="206"/>
      <c r="HI49" s="206"/>
      <c r="HJ49" s="206"/>
      <c r="HK49" s="206"/>
      <c r="HL49" s="206"/>
      <c r="HM49" s="206"/>
      <c r="HN49" s="206"/>
      <c r="HO49" s="206"/>
      <c r="HP49" s="206"/>
      <c r="HQ49" s="206"/>
      <c r="HR49" s="206"/>
      <c r="HS49" s="206"/>
      <c r="HT49" s="206"/>
      <c r="HU49" s="206"/>
      <c r="HV49" s="206"/>
      <c r="HW49" s="206"/>
      <c r="HX49" s="206"/>
      <c r="HY49" s="206"/>
      <c r="HZ49" s="206"/>
      <c r="IA49" s="206"/>
      <c r="IB49" s="206"/>
      <c r="IC49" s="206"/>
      <c r="ID49" s="206"/>
      <c r="IE49" s="206"/>
      <c r="IF49" s="206"/>
      <c r="IG49" s="206"/>
    </row>
    <row r="50" spans="237:241" s="205" customFormat="1" ht="14.25">
      <c r="IC50" s="206"/>
      <c r="ID50" s="206"/>
      <c r="IE50" s="206"/>
      <c r="IF50" s="206"/>
      <c r="IG50" s="206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79" right="0.79" top="0.98" bottom="0.98" header="0.12" footer="0.31"/>
  <pageSetup firstPageNumber="84" useFirstPageNumber="1" fitToHeight="0" fitToWidth="0" horizontalDpi="600" verticalDpi="600" orientation="portrait" paperSize="9" scale="90"/>
  <headerFooter scaleWithDoc="0" alignWithMargins="0">
    <oddFooter>&amp;C&amp;15—&amp;P—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1"/>
  <sheetViews>
    <sheetView showZeros="0" workbookViewId="0" topLeftCell="A1">
      <selection activeCell="J10" sqref="J10"/>
    </sheetView>
  </sheetViews>
  <sheetFormatPr defaultColWidth="10.00390625" defaultRowHeight="14.25"/>
  <cols>
    <col min="1" max="1" width="37.625" style="205" customWidth="1"/>
    <col min="2" max="2" width="8.625" style="205" customWidth="1"/>
    <col min="3" max="4" width="8.125" style="205" customWidth="1"/>
    <col min="5" max="5" width="10.50390625" style="205" customWidth="1"/>
    <col min="6" max="6" width="8.625" style="205" customWidth="1"/>
    <col min="7" max="7" width="6.625" style="205" customWidth="1"/>
    <col min="8" max="249" width="10.00390625" style="205" customWidth="1"/>
    <col min="250" max="16384" width="10.00390625" style="206" customWidth="1"/>
  </cols>
  <sheetData>
    <row r="1" spans="1:256" s="209" customFormat="1" ht="36" customHeight="1">
      <c r="A1" s="207" t="s">
        <v>1049</v>
      </c>
      <c r="B1" s="208"/>
      <c r="C1" s="208"/>
      <c r="D1" s="208"/>
      <c r="E1" s="208"/>
      <c r="F1" s="208"/>
      <c r="G1" s="208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  <c r="IV1" s="202"/>
    </row>
    <row r="2" spans="1:256" s="209" customFormat="1" ht="18" customHeight="1">
      <c r="A2" s="210"/>
      <c r="B2" s="210"/>
      <c r="C2" s="210"/>
      <c r="D2" s="210"/>
      <c r="E2" s="210"/>
      <c r="F2" s="210"/>
      <c r="G2" s="211" t="s">
        <v>48</v>
      </c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  <c r="IV2" s="202"/>
    </row>
    <row r="3" spans="1:7" s="203" customFormat="1" ht="18" customHeight="1">
      <c r="A3" s="9" t="s">
        <v>49</v>
      </c>
      <c r="B3" s="212" t="s">
        <v>50</v>
      </c>
      <c r="C3" s="233" t="s">
        <v>51</v>
      </c>
      <c r="D3" s="234"/>
      <c r="E3" s="235"/>
      <c r="F3" s="236" t="s">
        <v>94</v>
      </c>
      <c r="G3" s="214" t="s">
        <v>130</v>
      </c>
    </row>
    <row r="4" spans="1:7" s="203" customFormat="1" ht="33" customHeight="1">
      <c r="A4" s="12"/>
      <c r="B4" s="212"/>
      <c r="C4" s="237" t="s">
        <v>662</v>
      </c>
      <c r="D4" s="237" t="s">
        <v>55</v>
      </c>
      <c r="E4" s="237" t="s">
        <v>1050</v>
      </c>
      <c r="F4" s="238"/>
      <c r="G4" s="216"/>
    </row>
    <row r="5" spans="1:7" s="203" customFormat="1" ht="31.5" customHeight="1">
      <c r="A5" s="217" t="s">
        <v>1009</v>
      </c>
      <c r="B5" s="239">
        <f>SUM(B6,B11,B14)</f>
        <v>1.8608</v>
      </c>
      <c r="C5" s="239">
        <f>SUM(C6,C11,C14)</f>
        <v>1.4820000000000002</v>
      </c>
      <c r="D5" s="239">
        <f>SUM(D6,D11,D14,D16)</f>
        <v>1.8387999999999998</v>
      </c>
      <c r="E5" s="240">
        <f aca="true" t="shared" si="0" ref="E5:E19">IF(C5&lt;&gt;0,D5/C5*100,0)</f>
        <v>124.07557354925774</v>
      </c>
      <c r="F5" s="240">
        <f aca="true" t="shared" si="1" ref="F5:F12">IF(B5&lt;&gt;0,D5/B5*100,0)</f>
        <v>98.81771281169388</v>
      </c>
      <c r="G5" s="241"/>
    </row>
    <row r="6" spans="1:7" s="203" customFormat="1" ht="31.5" customHeight="1">
      <c r="A6" s="242" t="s">
        <v>1051</v>
      </c>
      <c r="B6" s="218">
        <f>SUM(B7:B10)</f>
        <v>1.6138</v>
      </c>
      <c r="C6" s="218">
        <f>SUM(C7:C10)</f>
        <v>1.4200000000000002</v>
      </c>
      <c r="D6" s="218">
        <f>SUM(D7:D10)</f>
        <v>1.7646</v>
      </c>
      <c r="E6" s="219">
        <f t="shared" si="0"/>
        <v>124.26760563380279</v>
      </c>
      <c r="F6" s="219">
        <f t="shared" si="1"/>
        <v>109.34440451109184</v>
      </c>
      <c r="G6" s="243"/>
    </row>
    <row r="7" spans="1:7" s="203" customFormat="1" ht="31.5" customHeight="1">
      <c r="A7" s="226" t="s">
        <v>1011</v>
      </c>
      <c r="B7" s="218">
        <v>1.2787</v>
      </c>
      <c r="C7" s="218">
        <v>1.35</v>
      </c>
      <c r="D7" s="218">
        <v>1.2585</v>
      </c>
      <c r="E7" s="219">
        <f t="shared" si="0"/>
        <v>93.22222222222221</v>
      </c>
      <c r="F7" s="219">
        <f t="shared" si="1"/>
        <v>98.42027058731524</v>
      </c>
      <c r="G7" s="243"/>
    </row>
    <row r="8" spans="1:7" s="203" customFormat="1" ht="31.5" customHeight="1">
      <c r="A8" s="226" t="s">
        <v>1012</v>
      </c>
      <c r="B8" s="218">
        <v>0.1876</v>
      </c>
      <c r="C8" s="218"/>
      <c r="D8" s="218">
        <v>0.4086</v>
      </c>
      <c r="E8" s="219">
        <f t="shared" si="0"/>
        <v>0</v>
      </c>
      <c r="F8" s="219">
        <f t="shared" si="1"/>
        <v>217.80383795309172</v>
      </c>
      <c r="G8" s="243"/>
    </row>
    <row r="9" spans="1:7" s="203" customFormat="1" ht="31.5" customHeight="1">
      <c r="A9" s="226" t="s">
        <v>1019</v>
      </c>
      <c r="B9" s="218">
        <v>0.0749</v>
      </c>
      <c r="C9" s="218"/>
      <c r="D9" s="218">
        <v>0.0812</v>
      </c>
      <c r="E9" s="219">
        <f t="shared" si="0"/>
        <v>0</v>
      </c>
      <c r="F9" s="219">
        <f t="shared" si="1"/>
        <v>108.41121495327101</v>
      </c>
      <c r="G9" s="243"/>
    </row>
    <row r="10" spans="1:7" s="203" customFormat="1" ht="31.5" customHeight="1">
      <c r="A10" s="226" t="s">
        <v>1020</v>
      </c>
      <c r="B10" s="218">
        <v>0.0726</v>
      </c>
      <c r="C10" s="218">
        <v>0.07</v>
      </c>
      <c r="D10" s="218">
        <v>0.0163</v>
      </c>
      <c r="E10" s="219">
        <f t="shared" si="0"/>
        <v>23.28571428571428</v>
      </c>
      <c r="F10" s="219">
        <f t="shared" si="1"/>
        <v>22.451790633608816</v>
      </c>
      <c r="G10" s="243"/>
    </row>
    <row r="11" spans="1:7" s="203" customFormat="1" ht="31.5" customHeight="1">
      <c r="A11" s="242" t="s">
        <v>1052</v>
      </c>
      <c r="B11" s="218">
        <f>SUM(B12)</f>
        <v>0.2458</v>
      </c>
      <c r="C11" s="218">
        <f>SUM(C12)</f>
        <v>0.062</v>
      </c>
      <c r="D11" s="218">
        <f>SUM(D12:D13)</f>
        <v>0.0688</v>
      </c>
      <c r="E11" s="219">
        <f t="shared" si="0"/>
        <v>110.96774193548387</v>
      </c>
      <c r="F11" s="219">
        <f t="shared" si="1"/>
        <v>27.990235964198533</v>
      </c>
      <c r="G11" s="243"/>
    </row>
    <row r="12" spans="1:7" s="203" customFormat="1" ht="31.5" customHeight="1">
      <c r="A12" s="226" t="s">
        <v>1022</v>
      </c>
      <c r="B12" s="218">
        <v>0.2458</v>
      </c>
      <c r="C12" s="218">
        <v>0.062</v>
      </c>
      <c r="D12" s="218"/>
      <c r="E12" s="219">
        <f t="shared" si="0"/>
        <v>0</v>
      </c>
      <c r="F12" s="219">
        <f t="shared" si="1"/>
        <v>0</v>
      </c>
      <c r="G12" s="243"/>
    </row>
    <row r="13" spans="1:7" s="203" customFormat="1" ht="31.5" customHeight="1">
      <c r="A13" s="226" t="s">
        <v>1023</v>
      </c>
      <c r="B13" s="243"/>
      <c r="C13" s="243"/>
      <c r="D13" s="218">
        <v>0.0688</v>
      </c>
      <c r="E13" s="219">
        <f t="shared" si="0"/>
        <v>0</v>
      </c>
      <c r="F13" s="219"/>
      <c r="G13" s="243"/>
    </row>
    <row r="14" spans="1:7" s="203" customFormat="1" ht="30" customHeight="1">
      <c r="A14" s="244" t="s">
        <v>1053</v>
      </c>
      <c r="B14" s="245">
        <f>SUM(B15)</f>
        <v>0.0012</v>
      </c>
      <c r="C14" s="243">
        <f>SUM(C15)</f>
        <v>0</v>
      </c>
      <c r="D14" s="246">
        <f>SUM(D15)</f>
        <v>0.0008</v>
      </c>
      <c r="E14" s="219">
        <f t="shared" si="0"/>
        <v>0</v>
      </c>
      <c r="F14" s="219">
        <f aca="true" t="shared" si="2" ref="F14:F19">IF(B14&lt;&gt;0,D14/B14*100,0)</f>
        <v>66.66666666666667</v>
      </c>
      <c r="G14" s="243"/>
    </row>
    <row r="15" spans="1:11" s="203" customFormat="1" ht="30" customHeight="1">
      <c r="A15" s="226" t="s">
        <v>1027</v>
      </c>
      <c r="B15" s="245">
        <v>0.0012</v>
      </c>
      <c r="C15" s="218"/>
      <c r="D15" s="246">
        <v>0.0008</v>
      </c>
      <c r="E15" s="219">
        <f t="shared" si="0"/>
        <v>0</v>
      </c>
      <c r="F15" s="219">
        <f t="shared" si="2"/>
        <v>66.66666666666667</v>
      </c>
      <c r="G15" s="243"/>
      <c r="K15" s="250"/>
    </row>
    <row r="16" spans="1:11" s="203" customFormat="1" ht="30" customHeight="1">
      <c r="A16" s="244" t="s">
        <v>1054</v>
      </c>
      <c r="B16" s="246"/>
      <c r="C16" s="218"/>
      <c r="D16" s="245">
        <v>0.0046</v>
      </c>
      <c r="E16" s="219">
        <f t="shared" si="0"/>
        <v>0</v>
      </c>
      <c r="F16" s="219"/>
      <c r="G16" s="243"/>
      <c r="K16" s="250"/>
    </row>
    <row r="17" spans="1:7" s="203" customFormat="1" ht="33.75" customHeight="1">
      <c r="A17" s="225" t="s">
        <v>1029</v>
      </c>
      <c r="B17" s="218">
        <f>SUM(B18:B19)</f>
        <v>3.4968000000000004</v>
      </c>
      <c r="C17" s="218">
        <f>SUM(C18)</f>
        <v>0</v>
      </c>
      <c r="D17" s="218">
        <f>SUM(D18:D19)</f>
        <v>-0.5678</v>
      </c>
      <c r="E17" s="219">
        <f t="shared" si="0"/>
        <v>0</v>
      </c>
      <c r="F17" s="219"/>
      <c r="G17" s="243"/>
    </row>
    <row r="18" spans="1:7" s="203" customFormat="1" ht="33.75" customHeight="1">
      <c r="A18" s="226" t="s">
        <v>1030</v>
      </c>
      <c r="B18" s="218">
        <v>2.8006</v>
      </c>
      <c r="C18" s="218"/>
      <c r="D18" s="218">
        <v>-1.0647</v>
      </c>
      <c r="E18" s="219">
        <f t="shared" si="0"/>
        <v>0</v>
      </c>
      <c r="F18" s="219"/>
      <c r="G18" s="243"/>
    </row>
    <row r="19" spans="1:7" s="203" customFormat="1" ht="33.75" customHeight="1">
      <c r="A19" s="226" t="s">
        <v>915</v>
      </c>
      <c r="B19" s="218">
        <v>0.6962</v>
      </c>
      <c r="C19" s="218">
        <v>0.497</v>
      </c>
      <c r="D19" s="218">
        <v>0.4969</v>
      </c>
      <c r="E19" s="219">
        <f t="shared" si="0"/>
        <v>99.97987927565393</v>
      </c>
      <c r="F19" s="219">
        <f t="shared" si="2"/>
        <v>71.37316862970411</v>
      </c>
      <c r="G19" s="243"/>
    </row>
    <row r="20" spans="1:7" s="203" customFormat="1" ht="33.75" customHeight="1">
      <c r="A20" s="226"/>
      <c r="B20" s="218"/>
      <c r="C20" s="218"/>
      <c r="D20" s="218"/>
      <c r="E20" s="219"/>
      <c r="F20" s="219"/>
      <c r="G20" s="243"/>
    </row>
    <row r="21" spans="1:7" s="203" customFormat="1" ht="33.75" customHeight="1">
      <c r="A21" s="226"/>
      <c r="B21" s="218"/>
      <c r="C21" s="218"/>
      <c r="D21" s="218"/>
      <c r="E21" s="219"/>
      <c r="F21" s="219"/>
      <c r="G21" s="243"/>
    </row>
    <row r="22" spans="1:7" s="203" customFormat="1" ht="33.75" customHeight="1">
      <c r="A22" s="226"/>
      <c r="B22" s="218"/>
      <c r="C22" s="218"/>
      <c r="D22" s="218"/>
      <c r="E22" s="219"/>
      <c r="F22" s="219"/>
      <c r="G22" s="243"/>
    </row>
    <row r="23" spans="1:7" s="203" customFormat="1" ht="15.75" customHeight="1">
      <c r="A23" s="226"/>
      <c r="B23" s="218"/>
      <c r="C23" s="218"/>
      <c r="D23" s="218"/>
      <c r="E23" s="219"/>
      <c r="F23" s="219"/>
      <c r="G23" s="243"/>
    </row>
    <row r="24" spans="1:7" s="203" customFormat="1" ht="39.75" customHeight="1">
      <c r="A24" s="227" t="s">
        <v>1031</v>
      </c>
      <c r="B24" s="228">
        <f>B5+B17</f>
        <v>5.357600000000001</v>
      </c>
      <c r="C24" s="228"/>
      <c r="D24" s="228">
        <f>D5+D17</f>
        <v>1.271</v>
      </c>
      <c r="E24" s="247">
        <f>IF(C24&lt;&gt;0,D24/C24*100,0)</f>
        <v>0</v>
      </c>
      <c r="F24" s="247">
        <f>IF(B24&lt;&gt;0,D24/B24*100,0)</f>
        <v>23.723308944303415</v>
      </c>
      <c r="G24" s="248"/>
    </row>
    <row r="25" spans="1:256" s="204" customFormat="1" ht="14.25">
      <c r="A25" s="205"/>
      <c r="B25" s="231"/>
      <c r="C25" s="231"/>
      <c r="D25" s="249"/>
      <c r="E25" s="231"/>
      <c r="F25" s="231"/>
      <c r="G25" s="205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6"/>
      <c r="HQ25" s="206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  <c r="IJ25" s="206"/>
      <c r="IK25" s="206"/>
      <c r="IL25" s="206"/>
      <c r="IM25" s="206"/>
      <c r="IN25" s="206"/>
      <c r="IO25" s="206"/>
      <c r="IP25" s="206"/>
      <c r="IQ25" s="206"/>
      <c r="IR25" s="206"/>
      <c r="IS25" s="206"/>
      <c r="IT25" s="206"/>
      <c r="IU25" s="206"/>
      <c r="IV25" s="206"/>
    </row>
    <row r="26" spans="1:256" s="204" customFormat="1" ht="14.25">
      <c r="A26" s="205"/>
      <c r="B26" s="231"/>
      <c r="C26" s="231"/>
      <c r="D26" s="231"/>
      <c r="E26" s="231"/>
      <c r="F26" s="231"/>
      <c r="G26" s="205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</row>
    <row r="27" spans="1:256" s="204" customFormat="1" ht="14.25">
      <c r="A27" s="205"/>
      <c r="B27" s="231"/>
      <c r="C27" s="231"/>
      <c r="D27" s="231"/>
      <c r="E27" s="231"/>
      <c r="F27" s="231"/>
      <c r="G27" s="205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  <c r="IO27" s="206"/>
      <c r="IP27" s="206"/>
      <c r="IQ27" s="206"/>
      <c r="IR27" s="206"/>
      <c r="IS27" s="206"/>
      <c r="IT27" s="206"/>
      <c r="IU27" s="206"/>
      <c r="IV27" s="206"/>
    </row>
    <row r="28" spans="1:256" s="204" customFormat="1" ht="14.25">
      <c r="A28" s="205"/>
      <c r="B28" s="231"/>
      <c r="C28" s="231"/>
      <c r="D28" s="231"/>
      <c r="E28" s="231"/>
      <c r="F28" s="231"/>
      <c r="G28" s="205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  <c r="IO28" s="206"/>
      <c r="IP28" s="206"/>
      <c r="IQ28" s="206"/>
      <c r="IR28" s="206"/>
      <c r="IS28" s="206"/>
      <c r="IT28" s="206"/>
      <c r="IU28" s="206"/>
      <c r="IV28" s="206"/>
    </row>
    <row r="29" spans="1:256" s="204" customFormat="1" ht="14.25">
      <c r="A29" s="205"/>
      <c r="B29" s="231"/>
      <c r="C29" s="231"/>
      <c r="D29" s="231"/>
      <c r="E29" s="231"/>
      <c r="F29" s="231"/>
      <c r="G29" s="205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6"/>
      <c r="HG29" s="206"/>
      <c r="HH29" s="206"/>
      <c r="HI29" s="206"/>
      <c r="HJ29" s="206"/>
      <c r="HK29" s="206"/>
      <c r="HL29" s="206"/>
      <c r="HM29" s="206"/>
      <c r="HN29" s="206"/>
      <c r="HO29" s="206"/>
      <c r="HP29" s="206"/>
      <c r="HQ29" s="206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  <c r="IH29" s="206"/>
      <c r="II29" s="206"/>
      <c r="IJ29" s="206"/>
      <c r="IK29" s="206"/>
      <c r="IL29" s="206"/>
      <c r="IM29" s="206"/>
      <c r="IN29" s="206"/>
      <c r="IO29" s="206"/>
      <c r="IP29" s="206"/>
      <c r="IQ29" s="206"/>
      <c r="IR29" s="206"/>
      <c r="IS29" s="206"/>
      <c r="IT29" s="206"/>
      <c r="IU29" s="206"/>
      <c r="IV29" s="206"/>
    </row>
    <row r="30" spans="1:256" s="204" customFormat="1" ht="14.25">
      <c r="A30" s="205"/>
      <c r="B30" s="231"/>
      <c r="C30" s="231"/>
      <c r="D30" s="231"/>
      <c r="E30" s="231"/>
      <c r="F30" s="231"/>
      <c r="G30" s="205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  <c r="IL30" s="206"/>
      <c r="IM30" s="206"/>
      <c r="IN30" s="206"/>
      <c r="IO30" s="206"/>
      <c r="IP30" s="206"/>
      <c r="IQ30" s="206"/>
      <c r="IR30" s="206"/>
      <c r="IS30" s="206"/>
      <c r="IT30" s="206"/>
      <c r="IU30" s="206"/>
      <c r="IV30" s="206"/>
    </row>
    <row r="31" spans="1:256" s="204" customFormat="1" ht="14.25">
      <c r="A31" s="205"/>
      <c r="B31" s="231"/>
      <c r="C31" s="231"/>
      <c r="D31" s="231"/>
      <c r="E31" s="231"/>
      <c r="F31" s="231"/>
      <c r="G31" s="205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  <c r="IL31" s="206"/>
      <c r="IM31" s="206"/>
      <c r="IN31" s="206"/>
      <c r="IO31" s="206"/>
      <c r="IP31" s="206"/>
      <c r="IQ31" s="206"/>
      <c r="IR31" s="206"/>
      <c r="IS31" s="206"/>
      <c r="IT31" s="206"/>
      <c r="IU31" s="206"/>
      <c r="IV31" s="206"/>
    </row>
    <row r="32" spans="2:256" s="205" customFormat="1" ht="14.25">
      <c r="B32" s="231"/>
      <c r="C32" s="231"/>
      <c r="D32" s="231"/>
      <c r="E32" s="231"/>
      <c r="F32" s="231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  <c r="IH32" s="206"/>
      <c r="II32" s="206"/>
      <c r="IJ32" s="206"/>
      <c r="IK32" s="206"/>
      <c r="IL32" s="206"/>
      <c r="IM32" s="206"/>
      <c r="IN32" s="206"/>
      <c r="IO32" s="206"/>
      <c r="IP32" s="206"/>
      <c r="IQ32" s="206"/>
      <c r="IR32" s="206"/>
      <c r="IS32" s="206"/>
      <c r="IT32" s="206"/>
      <c r="IU32" s="206"/>
      <c r="IV32" s="206"/>
    </row>
    <row r="33" spans="2:256" s="205" customFormat="1" ht="14.25">
      <c r="B33" s="231"/>
      <c r="C33" s="231"/>
      <c r="D33" s="231"/>
      <c r="E33" s="231"/>
      <c r="F33" s="231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6"/>
      <c r="IF33" s="206"/>
      <c r="IG33" s="206"/>
      <c r="IH33" s="206"/>
      <c r="II33" s="206"/>
      <c r="IJ33" s="206"/>
      <c r="IK33" s="206"/>
      <c r="IL33" s="206"/>
      <c r="IM33" s="206"/>
      <c r="IN33" s="206"/>
      <c r="IO33" s="206"/>
      <c r="IP33" s="206"/>
      <c r="IQ33" s="206"/>
      <c r="IR33" s="206"/>
      <c r="IS33" s="206"/>
      <c r="IT33" s="206"/>
      <c r="IU33" s="206"/>
      <c r="IV33" s="206"/>
    </row>
    <row r="34" spans="2:256" s="205" customFormat="1" ht="14.25">
      <c r="B34" s="231"/>
      <c r="C34" s="231"/>
      <c r="D34" s="231"/>
      <c r="E34" s="231"/>
      <c r="F34" s="231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06"/>
      <c r="GL34" s="206"/>
      <c r="GM34" s="206"/>
      <c r="GN34" s="206"/>
      <c r="GO34" s="206"/>
      <c r="GP34" s="206"/>
      <c r="GQ34" s="206"/>
      <c r="GR34" s="206"/>
      <c r="GS34" s="206"/>
      <c r="GT34" s="206"/>
      <c r="GU34" s="206"/>
      <c r="GV34" s="206"/>
      <c r="GW34" s="206"/>
      <c r="GX34" s="206"/>
      <c r="GY34" s="206"/>
      <c r="GZ34" s="206"/>
      <c r="HA34" s="206"/>
      <c r="HB34" s="206"/>
      <c r="HC34" s="206"/>
      <c r="HD34" s="206"/>
      <c r="HE34" s="206"/>
      <c r="HF34" s="206"/>
      <c r="HG34" s="206"/>
      <c r="HH34" s="206"/>
      <c r="HI34" s="206"/>
      <c r="HJ34" s="206"/>
      <c r="HK34" s="206"/>
      <c r="HL34" s="206"/>
      <c r="HM34" s="206"/>
      <c r="HN34" s="206"/>
      <c r="HO34" s="206"/>
      <c r="HP34" s="206"/>
      <c r="HQ34" s="206"/>
      <c r="HR34" s="206"/>
      <c r="HS34" s="206"/>
      <c r="HT34" s="206"/>
      <c r="HU34" s="206"/>
      <c r="HV34" s="206"/>
      <c r="HW34" s="206"/>
      <c r="HX34" s="206"/>
      <c r="HY34" s="206"/>
      <c r="HZ34" s="206"/>
      <c r="IA34" s="206"/>
      <c r="IB34" s="206"/>
      <c r="IC34" s="206"/>
      <c r="ID34" s="206"/>
      <c r="IE34" s="206"/>
      <c r="IF34" s="206"/>
      <c r="IG34" s="206"/>
      <c r="IH34" s="206"/>
      <c r="II34" s="206"/>
      <c r="IJ34" s="206"/>
      <c r="IK34" s="206"/>
      <c r="IL34" s="206"/>
      <c r="IM34" s="206"/>
      <c r="IN34" s="206"/>
      <c r="IO34" s="206"/>
      <c r="IP34" s="206"/>
      <c r="IQ34" s="206"/>
      <c r="IR34" s="206"/>
      <c r="IS34" s="206"/>
      <c r="IT34" s="206"/>
      <c r="IU34" s="206"/>
      <c r="IV34" s="206"/>
    </row>
    <row r="35" spans="2:256" s="205" customFormat="1" ht="14.25">
      <c r="B35" s="231"/>
      <c r="C35" s="231"/>
      <c r="D35" s="231"/>
      <c r="E35" s="231"/>
      <c r="F35" s="231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  <c r="GQ35" s="206"/>
      <c r="GR35" s="206"/>
      <c r="GS35" s="206"/>
      <c r="GT35" s="206"/>
      <c r="GU35" s="206"/>
      <c r="GV35" s="206"/>
      <c r="GW35" s="206"/>
      <c r="GX35" s="206"/>
      <c r="GY35" s="206"/>
      <c r="GZ35" s="206"/>
      <c r="HA35" s="206"/>
      <c r="HB35" s="206"/>
      <c r="HC35" s="206"/>
      <c r="HD35" s="206"/>
      <c r="HE35" s="206"/>
      <c r="HF35" s="206"/>
      <c r="HG35" s="206"/>
      <c r="HH35" s="206"/>
      <c r="HI35" s="206"/>
      <c r="HJ35" s="206"/>
      <c r="HK35" s="206"/>
      <c r="HL35" s="206"/>
      <c r="HM35" s="206"/>
      <c r="HN35" s="206"/>
      <c r="HO35" s="206"/>
      <c r="HP35" s="206"/>
      <c r="HQ35" s="206"/>
      <c r="HR35" s="206"/>
      <c r="HS35" s="206"/>
      <c r="HT35" s="206"/>
      <c r="HU35" s="206"/>
      <c r="HV35" s="206"/>
      <c r="HW35" s="206"/>
      <c r="HX35" s="206"/>
      <c r="HY35" s="206"/>
      <c r="HZ35" s="206"/>
      <c r="IA35" s="206"/>
      <c r="IB35" s="206"/>
      <c r="IC35" s="206"/>
      <c r="ID35" s="206"/>
      <c r="IE35" s="206"/>
      <c r="IF35" s="206"/>
      <c r="IG35" s="206"/>
      <c r="IH35" s="206"/>
      <c r="II35" s="206"/>
      <c r="IJ35" s="206"/>
      <c r="IK35" s="206"/>
      <c r="IL35" s="206"/>
      <c r="IM35" s="206"/>
      <c r="IN35" s="206"/>
      <c r="IO35" s="206"/>
      <c r="IP35" s="206"/>
      <c r="IQ35" s="206"/>
      <c r="IR35" s="206"/>
      <c r="IS35" s="206"/>
      <c r="IT35" s="206"/>
      <c r="IU35" s="206"/>
      <c r="IV35" s="206"/>
    </row>
    <row r="36" spans="2:256" s="205" customFormat="1" ht="14.25">
      <c r="B36" s="231"/>
      <c r="C36" s="231"/>
      <c r="D36" s="231"/>
      <c r="E36" s="231"/>
      <c r="F36" s="231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  <c r="FH36" s="206"/>
      <c r="FI36" s="206"/>
      <c r="FJ36" s="206"/>
      <c r="FK36" s="206"/>
      <c r="FL36" s="206"/>
      <c r="FM36" s="206"/>
      <c r="FN36" s="206"/>
      <c r="FO36" s="206"/>
      <c r="FP36" s="206"/>
      <c r="FQ36" s="206"/>
      <c r="FR36" s="206"/>
      <c r="FS36" s="206"/>
      <c r="FT36" s="206"/>
      <c r="FU36" s="206"/>
      <c r="FV36" s="206"/>
      <c r="FW36" s="206"/>
      <c r="FX36" s="206"/>
      <c r="FY36" s="206"/>
      <c r="FZ36" s="206"/>
      <c r="GA36" s="206"/>
      <c r="GB36" s="206"/>
      <c r="GC36" s="206"/>
      <c r="GD36" s="206"/>
      <c r="GE36" s="206"/>
      <c r="GF36" s="206"/>
      <c r="GG36" s="206"/>
      <c r="GH36" s="206"/>
      <c r="GI36" s="206"/>
      <c r="GJ36" s="206"/>
      <c r="GK36" s="206"/>
      <c r="GL36" s="206"/>
      <c r="GM36" s="206"/>
      <c r="GN36" s="206"/>
      <c r="GO36" s="206"/>
      <c r="GP36" s="206"/>
      <c r="GQ36" s="206"/>
      <c r="GR36" s="206"/>
      <c r="GS36" s="206"/>
      <c r="GT36" s="206"/>
      <c r="GU36" s="206"/>
      <c r="GV36" s="206"/>
      <c r="GW36" s="206"/>
      <c r="GX36" s="206"/>
      <c r="GY36" s="206"/>
      <c r="GZ36" s="206"/>
      <c r="HA36" s="206"/>
      <c r="HB36" s="206"/>
      <c r="HC36" s="206"/>
      <c r="HD36" s="206"/>
      <c r="HE36" s="206"/>
      <c r="HF36" s="206"/>
      <c r="HG36" s="206"/>
      <c r="HH36" s="206"/>
      <c r="HI36" s="206"/>
      <c r="HJ36" s="206"/>
      <c r="HK36" s="206"/>
      <c r="HL36" s="206"/>
      <c r="HM36" s="206"/>
      <c r="HN36" s="206"/>
      <c r="HO36" s="206"/>
      <c r="HP36" s="206"/>
      <c r="HQ36" s="206"/>
      <c r="HR36" s="206"/>
      <c r="HS36" s="206"/>
      <c r="HT36" s="206"/>
      <c r="HU36" s="206"/>
      <c r="HV36" s="206"/>
      <c r="HW36" s="206"/>
      <c r="HX36" s="206"/>
      <c r="HY36" s="206"/>
      <c r="HZ36" s="206"/>
      <c r="IA36" s="206"/>
      <c r="IB36" s="206"/>
      <c r="IC36" s="206"/>
      <c r="ID36" s="206"/>
      <c r="IE36" s="206"/>
      <c r="IF36" s="206"/>
      <c r="IG36" s="206"/>
      <c r="IH36" s="206"/>
      <c r="II36" s="206"/>
      <c r="IJ36" s="206"/>
      <c r="IK36" s="206"/>
      <c r="IL36" s="206"/>
      <c r="IM36" s="206"/>
      <c r="IN36" s="206"/>
      <c r="IO36" s="206"/>
      <c r="IP36" s="206"/>
      <c r="IQ36" s="206"/>
      <c r="IR36" s="206"/>
      <c r="IS36" s="206"/>
      <c r="IT36" s="206"/>
      <c r="IU36" s="206"/>
      <c r="IV36" s="206"/>
    </row>
    <row r="37" spans="1:256" s="205" customFormat="1" ht="14.25">
      <c r="A37" s="206"/>
      <c r="B37" s="231"/>
      <c r="C37" s="231"/>
      <c r="D37" s="231"/>
      <c r="E37" s="231"/>
      <c r="F37" s="231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  <c r="FF37" s="206"/>
      <c r="FG37" s="206"/>
      <c r="FH37" s="206"/>
      <c r="FI37" s="206"/>
      <c r="FJ37" s="206"/>
      <c r="FK37" s="206"/>
      <c r="FL37" s="206"/>
      <c r="FM37" s="206"/>
      <c r="FN37" s="206"/>
      <c r="FO37" s="206"/>
      <c r="FP37" s="206"/>
      <c r="FQ37" s="206"/>
      <c r="FR37" s="206"/>
      <c r="FS37" s="206"/>
      <c r="FT37" s="206"/>
      <c r="FU37" s="206"/>
      <c r="FV37" s="206"/>
      <c r="FW37" s="206"/>
      <c r="FX37" s="206"/>
      <c r="FY37" s="206"/>
      <c r="FZ37" s="206"/>
      <c r="GA37" s="206"/>
      <c r="GB37" s="206"/>
      <c r="GC37" s="206"/>
      <c r="GD37" s="206"/>
      <c r="GE37" s="206"/>
      <c r="GF37" s="206"/>
      <c r="GG37" s="206"/>
      <c r="GH37" s="206"/>
      <c r="GI37" s="206"/>
      <c r="GJ37" s="206"/>
      <c r="GK37" s="206"/>
      <c r="GL37" s="206"/>
      <c r="GM37" s="206"/>
      <c r="GN37" s="206"/>
      <c r="GO37" s="206"/>
      <c r="GP37" s="206"/>
      <c r="GQ37" s="206"/>
      <c r="GR37" s="206"/>
      <c r="GS37" s="206"/>
      <c r="GT37" s="206"/>
      <c r="GU37" s="206"/>
      <c r="GV37" s="206"/>
      <c r="GW37" s="206"/>
      <c r="GX37" s="206"/>
      <c r="GY37" s="206"/>
      <c r="GZ37" s="206"/>
      <c r="HA37" s="206"/>
      <c r="HB37" s="206"/>
      <c r="HC37" s="206"/>
      <c r="HD37" s="206"/>
      <c r="HE37" s="206"/>
      <c r="HF37" s="206"/>
      <c r="HG37" s="206"/>
      <c r="HH37" s="206"/>
      <c r="HI37" s="206"/>
      <c r="HJ37" s="206"/>
      <c r="HK37" s="206"/>
      <c r="HL37" s="206"/>
      <c r="HM37" s="206"/>
      <c r="HN37" s="206"/>
      <c r="HO37" s="206"/>
      <c r="HP37" s="206"/>
      <c r="HQ37" s="206"/>
      <c r="HR37" s="206"/>
      <c r="HS37" s="206"/>
      <c r="HT37" s="206"/>
      <c r="HU37" s="206"/>
      <c r="HV37" s="206"/>
      <c r="HW37" s="206"/>
      <c r="HX37" s="206"/>
      <c r="HY37" s="206"/>
      <c r="HZ37" s="206"/>
      <c r="IA37" s="206"/>
      <c r="IB37" s="206"/>
      <c r="IC37" s="206"/>
      <c r="ID37" s="206"/>
      <c r="IE37" s="206"/>
      <c r="IF37" s="206"/>
      <c r="IG37" s="206"/>
      <c r="IH37" s="206"/>
      <c r="II37" s="206"/>
      <c r="IJ37" s="206"/>
      <c r="IK37" s="206"/>
      <c r="IL37" s="206"/>
      <c r="IM37" s="206"/>
      <c r="IN37" s="206"/>
      <c r="IO37" s="206"/>
      <c r="IP37" s="206"/>
      <c r="IQ37" s="206"/>
      <c r="IR37" s="206"/>
      <c r="IS37" s="206"/>
      <c r="IT37" s="206"/>
      <c r="IU37" s="206"/>
      <c r="IV37" s="206"/>
    </row>
    <row r="38" spans="1:256" s="205" customFormat="1" ht="14.25">
      <c r="A38" s="206"/>
      <c r="B38" s="231"/>
      <c r="C38" s="231"/>
      <c r="D38" s="231"/>
      <c r="E38" s="231"/>
      <c r="F38" s="231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6"/>
      <c r="FO38" s="206"/>
      <c r="FP38" s="206"/>
      <c r="FQ38" s="206"/>
      <c r="FR38" s="206"/>
      <c r="FS38" s="206"/>
      <c r="FT38" s="206"/>
      <c r="FU38" s="206"/>
      <c r="FV38" s="206"/>
      <c r="FW38" s="206"/>
      <c r="FX38" s="206"/>
      <c r="FY38" s="206"/>
      <c r="FZ38" s="206"/>
      <c r="GA38" s="206"/>
      <c r="GB38" s="206"/>
      <c r="GC38" s="206"/>
      <c r="GD38" s="206"/>
      <c r="GE38" s="206"/>
      <c r="GF38" s="206"/>
      <c r="GG38" s="206"/>
      <c r="GH38" s="206"/>
      <c r="GI38" s="206"/>
      <c r="GJ38" s="206"/>
      <c r="GK38" s="206"/>
      <c r="GL38" s="206"/>
      <c r="GM38" s="206"/>
      <c r="GN38" s="206"/>
      <c r="GO38" s="206"/>
      <c r="GP38" s="206"/>
      <c r="GQ38" s="206"/>
      <c r="GR38" s="206"/>
      <c r="GS38" s="206"/>
      <c r="GT38" s="206"/>
      <c r="GU38" s="206"/>
      <c r="GV38" s="206"/>
      <c r="GW38" s="206"/>
      <c r="GX38" s="206"/>
      <c r="GY38" s="206"/>
      <c r="GZ38" s="206"/>
      <c r="HA38" s="206"/>
      <c r="HB38" s="206"/>
      <c r="HC38" s="206"/>
      <c r="HD38" s="206"/>
      <c r="HE38" s="206"/>
      <c r="HF38" s="206"/>
      <c r="HG38" s="206"/>
      <c r="HH38" s="206"/>
      <c r="HI38" s="206"/>
      <c r="HJ38" s="206"/>
      <c r="HK38" s="206"/>
      <c r="HL38" s="206"/>
      <c r="HM38" s="206"/>
      <c r="HN38" s="206"/>
      <c r="HO38" s="206"/>
      <c r="HP38" s="206"/>
      <c r="HQ38" s="206"/>
      <c r="HR38" s="206"/>
      <c r="HS38" s="206"/>
      <c r="HT38" s="206"/>
      <c r="HU38" s="206"/>
      <c r="HV38" s="206"/>
      <c r="HW38" s="206"/>
      <c r="HX38" s="206"/>
      <c r="HY38" s="206"/>
      <c r="HZ38" s="206"/>
      <c r="IA38" s="206"/>
      <c r="IB38" s="206"/>
      <c r="IC38" s="206"/>
      <c r="ID38" s="206"/>
      <c r="IE38" s="206"/>
      <c r="IF38" s="206"/>
      <c r="IG38" s="206"/>
      <c r="IH38" s="206"/>
      <c r="II38" s="206"/>
      <c r="IJ38" s="206"/>
      <c r="IK38" s="206"/>
      <c r="IL38" s="206"/>
      <c r="IM38" s="206"/>
      <c r="IN38" s="206"/>
      <c r="IO38" s="206"/>
      <c r="IP38" s="206"/>
      <c r="IQ38" s="206"/>
      <c r="IR38" s="206"/>
      <c r="IS38" s="206"/>
      <c r="IT38" s="206"/>
      <c r="IU38" s="206"/>
      <c r="IV38" s="206"/>
    </row>
    <row r="39" spans="1:256" s="205" customFormat="1" ht="14.25">
      <c r="A39" s="206"/>
      <c r="B39" s="231"/>
      <c r="C39" s="231"/>
      <c r="D39" s="231"/>
      <c r="E39" s="231"/>
      <c r="F39" s="231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  <c r="FH39" s="206"/>
      <c r="FI39" s="206"/>
      <c r="FJ39" s="206"/>
      <c r="FK39" s="206"/>
      <c r="FL39" s="206"/>
      <c r="FM39" s="206"/>
      <c r="FN39" s="206"/>
      <c r="FO39" s="206"/>
      <c r="FP39" s="206"/>
      <c r="FQ39" s="206"/>
      <c r="FR39" s="206"/>
      <c r="FS39" s="206"/>
      <c r="FT39" s="206"/>
      <c r="FU39" s="206"/>
      <c r="FV39" s="206"/>
      <c r="FW39" s="206"/>
      <c r="FX39" s="206"/>
      <c r="FY39" s="206"/>
      <c r="FZ39" s="206"/>
      <c r="GA39" s="206"/>
      <c r="GB39" s="206"/>
      <c r="GC39" s="206"/>
      <c r="GD39" s="206"/>
      <c r="GE39" s="206"/>
      <c r="GF39" s="206"/>
      <c r="GG39" s="206"/>
      <c r="GH39" s="206"/>
      <c r="GI39" s="206"/>
      <c r="GJ39" s="206"/>
      <c r="GK39" s="206"/>
      <c r="GL39" s="206"/>
      <c r="GM39" s="206"/>
      <c r="GN39" s="206"/>
      <c r="GO39" s="206"/>
      <c r="GP39" s="206"/>
      <c r="GQ39" s="206"/>
      <c r="GR39" s="206"/>
      <c r="GS39" s="206"/>
      <c r="GT39" s="206"/>
      <c r="GU39" s="206"/>
      <c r="GV39" s="206"/>
      <c r="GW39" s="206"/>
      <c r="GX39" s="206"/>
      <c r="GY39" s="206"/>
      <c r="GZ39" s="206"/>
      <c r="HA39" s="206"/>
      <c r="HB39" s="206"/>
      <c r="HC39" s="206"/>
      <c r="HD39" s="206"/>
      <c r="HE39" s="206"/>
      <c r="HF39" s="206"/>
      <c r="HG39" s="206"/>
      <c r="HH39" s="206"/>
      <c r="HI39" s="206"/>
      <c r="HJ39" s="206"/>
      <c r="HK39" s="206"/>
      <c r="HL39" s="206"/>
      <c r="HM39" s="206"/>
      <c r="HN39" s="206"/>
      <c r="HO39" s="206"/>
      <c r="HP39" s="206"/>
      <c r="HQ39" s="206"/>
      <c r="HR39" s="206"/>
      <c r="HS39" s="206"/>
      <c r="HT39" s="206"/>
      <c r="HU39" s="206"/>
      <c r="HV39" s="206"/>
      <c r="HW39" s="206"/>
      <c r="HX39" s="206"/>
      <c r="HY39" s="206"/>
      <c r="HZ39" s="206"/>
      <c r="IA39" s="206"/>
      <c r="IB39" s="206"/>
      <c r="IC39" s="206"/>
      <c r="ID39" s="206"/>
      <c r="IE39" s="206"/>
      <c r="IF39" s="206"/>
      <c r="IG39" s="206"/>
      <c r="IH39" s="206"/>
      <c r="II39" s="206"/>
      <c r="IJ39" s="206"/>
      <c r="IK39" s="206"/>
      <c r="IL39" s="206"/>
      <c r="IM39" s="206"/>
      <c r="IN39" s="206"/>
      <c r="IO39" s="206"/>
      <c r="IP39" s="206"/>
      <c r="IQ39" s="206"/>
      <c r="IR39" s="206"/>
      <c r="IS39" s="206"/>
      <c r="IT39" s="206"/>
      <c r="IU39" s="206"/>
      <c r="IV39" s="206"/>
    </row>
    <row r="40" spans="1:256" s="205" customFormat="1" ht="14.25">
      <c r="A40" s="206"/>
      <c r="B40" s="231"/>
      <c r="C40" s="231"/>
      <c r="D40" s="231"/>
      <c r="E40" s="231"/>
      <c r="F40" s="231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6"/>
      <c r="HG40" s="206"/>
      <c r="HH40" s="206"/>
      <c r="HI40" s="206"/>
      <c r="HJ40" s="206"/>
      <c r="HK40" s="206"/>
      <c r="HL40" s="206"/>
      <c r="HM40" s="206"/>
      <c r="HN40" s="206"/>
      <c r="HO40" s="206"/>
      <c r="HP40" s="206"/>
      <c r="HQ40" s="206"/>
      <c r="HR40" s="206"/>
      <c r="HS40" s="206"/>
      <c r="HT40" s="206"/>
      <c r="HU40" s="206"/>
      <c r="HV40" s="206"/>
      <c r="HW40" s="206"/>
      <c r="HX40" s="206"/>
      <c r="HY40" s="206"/>
      <c r="HZ40" s="206"/>
      <c r="IA40" s="206"/>
      <c r="IB40" s="206"/>
      <c r="IC40" s="206"/>
      <c r="ID40" s="206"/>
      <c r="IE40" s="206"/>
      <c r="IF40" s="206"/>
      <c r="IG40" s="206"/>
      <c r="IH40" s="206"/>
      <c r="II40" s="206"/>
      <c r="IJ40" s="206"/>
      <c r="IK40" s="206"/>
      <c r="IL40" s="206"/>
      <c r="IM40" s="206"/>
      <c r="IN40" s="206"/>
      <c r="IO40" s="206"/>
      <c r="IP40" s="206"/>
      <c r="IQ40" s="206"/>
      <c r="IR40" s="206"/>
      <c r="IS40" s="206"/>
      <c r="IT40" s="206"/>
      <c r="IU40" s="206"/>
      <c r="IV40" s="206"/>
    </row>
    <row r="41" spans="1:256" s="205" customFormat="1" ht="14.25">
      <c r="A41" s="206"/>
      <c r="B41" s="231"/>
      <c r="C41" s="231"/>
      <c r="D41" s="231"/>
      <c r="E41" s="231"/>
      <c r="F41" s="231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  <c r="FT41" s="206"/>
      <c r="FU41" s="206"/>
      <c r="FV41" s="206"/>
      <c r="FW41" s="206"/>
      <c r="FX41" s="206"/>
      <c r="FY41" s="206"/>
      <c r="FZ41" s="206"/>
      <c r="GA41" s="206"/>
      <c r="GB41" s="206"/>
      <c r="GC41" s="206"/>
      <c r="GD41" s="206"/>
      <c r="GE41" s="206"/>
      <c r="GF41" s="206"/>
      <c r="GG41" s="206"/>
      <c r="GH41" s="206"/>
      <c r="GI41" s="206"/>
      <c r="GJ41" s="206"/>
      <c r="GK41" s="206"/>
      <c r="GL41" s="206"/>
      <c r="GM41" s="206"/>
      <c r="GN41" s="206"/>
      <c r="GO41" s="206"/>
      <c r="GP41" s="206"/>
      <c r="GQ41" s="206"/>
      <c r="GR41" s="206"/>
      <c r="GS41" s="206"/>
      <c r="GT41" s="206"/>
      <c r="GU41" s="206"/>
      <c r="GV41" s="206"/>
      <c r="GW41" s="206"/>
      <c r="GX41" s="206"/>
      <c r="GY41" s="206"/>
      <c r="GZ41" s="206"/>
      <c r="HA41" s="206"/>
      <c r="HB41" s="206"/>
      <c r="HC41" s="206"/>
      <c r="HD41" s="206"/>
      <c r="HE41" s="206"/>
      <c r="HF41" s="206"/>
      <c r="HG41" s="206"/>
      <c r="HH41" s="206"/>
      <c r="HI41" s="206"/>
      <c r="HJ41" s="206"/>
      <c r="HK41" s="206"/>
      <c r="HL41" s="206"/>
      <c r="HM41" s="206"/>
      <c r="HN41" s="206"/>
      <c r="HO41" s="206"/>
      <c r="HP41" s="206"/>
      <c r="HQ41" s="206"/>
      <c r="HR41" s="206"/>
      <c r="HS41" s="206"/>
      <c r="HT41" s="206"/>
      <c r="HU41" s="206"/>
      <c r="HV41" s="206"/>
      <c r="HW41" s="206"/>
      <c r="HX41" s="206"/>
      <c r="HY41" s="206"/>
      <c r="HZ41" s="206"/>
      <c r="IA41" s="206"/>
      <c r="IB41" s="206"/>
      <c r="IC41" s="206"/>
      <c r="ID41" s="206"/>
      <c r="IE41" s="206"/>
      <c r="IF41" s="206"/>
      <c r="IG41" s="206"/>
      <c r="IH41" s="206"/>
      <c r="II41" s="206"/>
      <c r="IJ41" s="206"/>
      <c r="IK41" s="206"/>
      <c r="IL41" s="206"/>
      <c r="IM41" s="206"/>
      <c r="IN41" s="206"/>
      <c r="IO41" s="206"/>
      <c r="IP41" s="206"/>
      <c r="IQ41" s="206"/>
      <c r="IR41" s="206"/>
      <c r="IS41" s="206"/>
      <c r="IT41" s="206"/>
      <c r="IU41" s="206"/>
      <c r="IV41" s="206"/>
    </row>
    <row r="42" spans="1:256" s="205" customFormat="1" ht="14.25">
      <c r="A42" s="206"/>
      <c r="B42" s="231"/>
      <c r="C42" s="231"/>
      <c r="D42" s="231"/>
      <c r="E42" s="231"/>
      <c r="F42" s="231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  <c r="FH42" s="206"/>
      <c r="FI42" s="206"/>
      <c r="FJ42" s="206"/>
      <c r="FK42" s="206"/>
      <c r="FL42" s="206"/>
      <c r="FM42" s="206"/>
      <c r="FN42" s="206"/>
      <c r="FO42" s="206"/>
      <c r="FP42" s="206"/>
      <c r="FQ42" s="206"/>
      <c r="FR42" s="206"/>
      <c r="FS42" s="206"/>
      <c r="FT42" s="206"/>
      <c r="FU42" s="206"/>
      <c r="FV42" s="206"/>
      <c r="FW42" s="206"/>
      <c r="FX42" s="206"/>
      <c r="FY42" s="206"/>
      <c r="FZ42" s="206"/>
      <c r="GA42" s="206"/>
      <c r="GB42" s="206"/>
      <c r="GC42" s="206"/>
      <c r="GD42" s="206"/>
      <c r="GE42" s="206"/>
      <c r="GF42" s="206"/>
      <c r="GG42" s="206"/>
      <c r="GH42" s="206"/>
      <c r="GI42" s="206"/>
      <c r="GJ42" s="206"/>
      <c r="GK42" s="206"/>
      <c r="GL42" s="206"/>
      <c r="GM42" s="206"/>
      <c r="GN42" s="206"/>
      <c r="GO42" s="206"/>
      <c r="GP42" s="206"/>
      <c r="GQ42" s="206"/>
      <c r="GR42" s="206"/>
      <c r="GS42" s="206"/>
      <c r="GT42" s="206"/>
      <c r="GU42" s="206"/>
      <c r="GV42" s="206"/>
      <c r="GW42" s="206"/>
      <c r="GX42" s="206"/>
      <c r="GY42" s="206"/>
      <c r="GZ42" s="206"/>
      <c r="HA42" s="206"/>
      <c r="HB42" s="206"/>
      <c r="HC42" s="206"/>
      <c r="HD42" s="206"/>
      <c r="HE42" s="206"/>
      <c r="HF42" s="206"/>
      <c r="HG42" s="206"/>
      <c r="HH42" s="206"/>
      <c r="HI42" s="206"/>
      <c r="HJ42" s="206"/>
      <c r="HK42" s="206"/>
      <c r="HL42" s="206"/>
      <c r="HM42" s="206"/>
      <c r="HN42" s="206"/>
      <c r="HO42" s="206"/>
      <c r="HP42" s="206"/>
      <c r="HQ42" s="206"/>
      <c r="HR42" s="206"/>
      <c r="HS42" s="206"/>
      <c r="HT42" s="206"/>
      <c r="HU42" s="206"/>
      <c r="HV42" s="206"/>
      <c r="HW42" s="206"/>
      <c r="HX42" s="206"/>
      <c r="HY42" s="206"/>
      <c r="HZ42" s="206"/>
      <c r="IA42" s="206"/>
      <c r="IB42" s="206"/>
      <c r="IC42" s="206"/>
      <c r="ID42" s="206"/>
      <c r="IE42" s="206"/>
      <c r="IF42" s="206"/>
      <c r="IG42" s="206"/>
      <c r="IH42" s="206"/>
      <c r="II42" s="206"/>
      <c r="IJ42" s="206"/>
      <c r="IK42" s="206"/>
      <c r="IL42" s="206"/>
      <c r="IM42" s="206"/>
      <c r="IN42" s="206"/>
      <c r="IO42" s="206"/>
      <c r="IP42" s="206"/>
      <c r="IQ42" s="206"/>
      <c r="IR42" s="206"/>
      <c r="IS42" s="206"/>
      <c r="IT42" s="206"/>
      <c r="IU42" s="206"/>
      <c r="IV42" s="206"/>
    </row>
    <row r="43" spans="1:256" s="205" customFormat="1" ht="14.25">
      <c r="A43" s="206"/>
      <c r="B43" s="231"/>
      <c r="C43" s="231"/>
      <c r="D43" s="231"/>
      <c r="E43" s="231"/>
      <c r="F43" s="231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  <c r="FH43" s="206"/>
      <c r="FI43" s="206"/>
      <c r="FJ43" s="206"/>
      <c r="FK43" s="206"/>
      <c r="FL43" s="206"/>
      <c r="FM43" s="206"/>
      <c r="FN43" s="206"/>
      <c r="FO43" s="206"/>
      <c r="FP43" s="206"/>
      <c r="FQ43" s="206"/>
      <c r="FR43" s="206"/>
      <c r="FS43" s="206"/>
      <c r="FT43" s="206"/>
      <c r="FU43" s="206"/>
      <c r="FV43" s="206"/>
      <c r="FW43" s="206"/>
      <c r="FX43" s="206"/>
      <c r="FY43" s="206"/>
      <c r="FZ43" s="206"/>
      <c r="GA43" s="206"/>
      <c r="GB43" s="206"/>
      <c r="GC43" s="206"/>
      <c r="GD43" s="206"/>
      <c r="GE43" s="206"/>
      <c r="GF43" s="206"/>
      <c r="GG43" s="206"/>
      <c r="GH43" s="206"/>
      <c r="GI43" s="206"/>
      <c r="GJ43" s="206"/>
      <c r="GK43" s="206"/>
      <c r="GL43" s="206"/>
      <c r="GM43" s="206"/>
      <c r="GN43" s="206"/>
      <c r="GO43" s="206"/>
      <c r="GP43" s="206"/>
      <c r="GQ43" s="206"/>
      <c r="GR43" s="206"/>
      <c r="GS43" s="206"/>
      <c r="GT43" s="206"/>
      <c r="GU43" s="206"/>
      <c r="GV43" s="206"/>
      <c r="GW43" s="206"/>
      <c r="GX43" s="206"/>
      <c r="GY43" s="206"/>
      <c r="GZ43" s="206"/>
      <c r="HA43" s="206"/>
      <c r="HB43" s="206"/>
      <c r="HC43" s="206"/>
      <c r="HD43" s="206"/>
      <c r="HE43" s="206"/>
      <c r="HF43" s="206"/>
      <c r="HG43" s="206"/>
      <c r="HH43" s="206"/>
      <c r="HI43" s="206"/>
      <c r="HJ43" s="206"/>
      <c r="HK43" s="206"/>
      <c r="HL43" s="206"/>
      <c r="HM43" s="206"/>
      <c r="HN43" s="206"/>
      <c r="HO43" s="206"/>
      <c r="HP43" s="206"/>
      <c r="HQ43" s="206"/>
      <c r="HR43" s="206"/>
      <c r="HS43" s="206"/>
      <c r="HT43" s="206"/>
      <c r="HU43" s="206"/>
      <c r="HV43" s="206"/>
      <c r="HW43" s="206"/>
      <c r="HX43" s="206"/>
      <c r="HY43" s="206"/>
      <c r="HZ43" s="206"/>
      <c r="IA43" s="206"/>
      <c r="IB43" s="206"/>
      <c r="IC43" s="206"/>
      <c r="ID43" s="206"/>
      <c r="IE43" s="206"/>
      <c r="IF43" s="206"/>
      <c r="IG43" s="206"/>
      <c r="IH43" s="206"/>
      <c r="II43" s="206"/>
      <c r="IJ43" s="206"/>
      <c r="IK43" s="206"/>
      <c r="IL43" s="206"/>
      <c r="IM43" s="206"/>
      <c r="IN43" s="206"/>
      <c r="IO43" s="206"/>
      <c r="IP43" s="206"/>
      <c r="IQ43" s="206"/>
      <c r="IR43" s="206"/>
      <c r="IS43" s="206"/>
      <c r="IT43" s="206"/>
      <c r="IU43" s="206"/>
      <c r="IV43" s="206"/>
    </row>
    <row r="44" spans="1:256" s="205" customFormat="1" ht="14.25">
      <c r="A44" s="206"/>
      <c r="B44" s="231"/>
      <c r="C44" s="231"/>
      <c r="D44" s="231"/>
      <c r="E44" s="231"/>
      <c r="F44" s="231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  <c r="FH44" s="206"/>
      <c r="FI44" s="206"/>
      <c r="FJ44" s="206"/>
      <c r="FK44" s="206"/>
      <c r="FL44" s="206"/>
      <c r="FM44" s="206"/>
      <c r="FN44" s="206"/>
      <c r="FO44" s="206"/>
      <c r="FP44" s="206"/>
      <c r="FQ44" s="206"/>
      <c r="FR44" s="206"/>
      <c r="FS44" s="206"/>
      <c r="FT44" s="206"/>
      <c r="FU44" s="206"/>
      <c r="FV44" s="206"/>
      <c r="FW44" s="206"/>
      <c r="FX44" s="206"/>
      <c r="FY44" s="206"/>
      <c r="FZ44" s="206"/>
      <c r="GA44" s="206"/>
      <c r="GB44" s="206"/>
      <c r="GC44" s="206"/>
      <c r="GD44" s="206"/>
      <c r="GE44" s="206"/>
      <c r="GF44" s="206"/>
      <c r="GG44" s="206"/>
      <c r="GH44" s="206"/>
      <c r="GI44" s="206"/>
      <c r="GJ44" s="206"/>
      <c r="GK44" s="206"/>
      <c r="GL44" s="206"/>
      <c r="GM44" s="206"/>
      <c r="GN44" s="206"/>
      <c r="GO44" s="206"/>
      <c r="GP44" s="206"/>
      <c r="GQ44" s="206"/>
      <c r="GR44" s="206"/>
      <c r="GS44" s="206"/>
      <c r="GT44" s="206"/>
      <c r="GU44" s="206"/>
      <c r="GV44" s="206"/>
      <c r="GW44" s="206"/>
      <c r="GX44" s="206"/>
      <c r="GY44" s="206"/>
      <c r="GZ44" s="206"/>
      <c r="HA44" s="206"/>
      <c r="HB44" s="206"/>
      <c r="HC44" s="206"/>
      <c r="HD44" s="206"/>
      <c r="HE44" s="206"/>
      <c r="HF44" s="206"/>
      <c r="HG44" s="206"/>
      <c r="HH44" s="206"/>
      <c r="HI44" s="206"/>
      <c r="HJ44" s="206"/>
      <c r="HK44" s="206"/>
      <c r="HL44" s="206"/>
      <c r="HM44" s="206"/>
      <c r="HN44" s="206"/>
      <c r="HO44" s="206"/>
      <c r="HP44" s="206"/>
      <c r="HQ44" s="206"/>
      <c r="HR44" s="206"/>
      <c r="HS44" s="206"/>
      <c r="HT44" s="206"/>
      <c r="HU44" s="206"/>
      <c r="HV44" s="206"/>
      <c r="HW44" s="206"/>
      <c r="HX44" s="206"/>
      <c r="HY44" s="206"/>
      <c r="HZ44" s="206"/>
      <c r="IA44" s="206"/>
      <c r="IB44" s="206"/>
      <c r="IC44" s="206"/>
      <c r="ID44" s="206"/>
      <c r="IE44" s="206"/>
      <c r="IF44" s="206"/>
      <c r="IG44" s="206"/>
      <c r="IH44" s="206"/>
      <c r="II44" s="206"/>
      <c r="IJ44" s="206"/>
      <c r="IK44" s="206"/>
      <c r="IL44" s="206"/>
      <c r="IM44" s="206"/>
      <c r="IN44" s="206"/>
      <c r="IO44" s="206"/>
      <c r="IP44" s="206"/>
      <c r="IQ44" s="206"/>
      <c r="IR44" s="206"/>
      <c r="IS44" s="206"/>
      <c r="IT44" s="206"/>
      <c r="IU44" s="206"/>
      <c r="IV44" s="206"/>
    </row>
    <row r="45" spans="1:256" s="205" customFormat="1" ht="14.25">
      <c r="A45" s="206"/>
      <c r="B45" s="231"/>
      <c r="C45" s="231"/>
      <c r="D45" s="231"/>
      <c r="E45" s="231"/>
      <c r="F45" s="231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6"/>
      <c r="FH45" s="206"/>
      <c r="FI45" s="206"/>
      <c r="FJ45" s="206"/>
      <c r="FK45" s="206"/>
      <c r="FL45" s="206"/>
      <c r="FM45" s="206"/>
      <c r="FN45" s="206"/>
      <c r="FO45" s="206"/>
      <c r="FP45" s="206"/>
      <c r="FQ45" s="206"/>
      <c r="FR45" s="206"/>
      <c r="FS45" s="206"/>
      <c r="FT45" s="206"/>
      <c r="FU45" s="206"/>
      <c r="FV45" s="206"/>
      <c r="FW45" s="206"/>
      <c r="FX45" s="206"/>
      <c r="FY45" s="206"/>
      <c r="FZ45" s="206"/>
      <c r="GA45" s="206"/>
      <c r="GB45" s="206"/>
      <c r="GC45" s="206"/>
      <c r="GD45" s="206"/>
      <c r="GE45" s="206"/>
      <c r="GF45" s="206"/>
      <c r="GG45" s="206"/>
      <c r="GH45" s="206"/>
      <c r="GI45" s="206"/>
      <c r="GJ45" s="206"/>
      <c r="GK45" s="206"/>
      <c r="GL45" s="206"/>
      <c r="GM45" s="206"/>
      <c r="GN45" s="206"/>
      <c r="GO45" s="206"/>
      <c r="GP45" s="206"/>
      <c r="GQ45" s="206"/>
      <c r="GR45" s="206"/>
      <c r="GS45" s="206"/>
      <c r="GT45" s="206"/>
      <c r="GU45" s="206"/>
      <c r="GV45" s="206"/>
      <c r="GW45" s="206"/>
      <c r="GX45" s="206"/>
      <c r="GY45" s="206"/>
      <c r="GZ45" s="206"/>
      <c r="HA45" s="206"/>
      <c r="HB45" s="206"/>
      <c r="HC45" s="206"/>
      <c r="HD45" s="206"/>
      <c r="HE45" s="206"/>
      <c r="HF45" s="206"/>
      <c r="HG45" s="206"/>
      <c r="HH45" s="206"/>
      <c r="HI45" s="206"/>
      <c r="HJ45" s="206"/>
      <c r="HK45" s="206"/>
      <c r="HL45" s="206"/>
      <c r="HM45" s="206"/>
      <c r="HN45" s="206"/>
      <c r="HO45" s="206"/>
      <c r="HP45" s="206"/>
      <c r="HQ45" s="206"/>
      <c r="HR45" s="206"/>
      <c r="HS45" s="206"/>
      <c r="HT45" s="206"/>
      <c r="HU45" s="206"/>
      <c r="HV45" s="206"/>
      <c r="HW45" s="206"/>
      <c r="HX45" s="206"/>
      <c r="HY45" s="206"/>
      <c r="HZ45" s="206"/>
      <c r="IA45" s="206"/>
      <c r="IB45" s="206"/>
      <c r="IC45" s="206"/>
      <c r="ID45" s="206"/>
      <c r="IE45" s="206"/>
      <c r="IF45" s="206"/>
      <c r="IG45" s="206"/>
      <c r="IH45" s="206"/>
      <c r="II45" s="206"/>
      <c r="IJ45" s="206"/>
      <c r="IK45" s="206"/>
      <c r="IL45" s="206"/>
      <c r="IM45" s="206"/>
      <c r="IN45" s="206"/>
      <c r="IO45" s="206"/>
      <c r="IP45" s="206"/>
      <c r="IQ45" s="206"/>
      <c r="IR45" s="206"/>
      <c r="IS45" s="206"/>
      <c r="IT45" s="206"/>
      <c r="IU45" s="206"/>
      <c r="IV45" s="206"/>
    </row>
    <row r="46" spans="1:256" s="205" customFormat="1" ht="14.25">
      <c r="A46" s="206"/>
      <c r="B46" s="231"/>
      <c r="C46" s="231"/>
      <c r="E46" s="231"/>
      <c r="F46" s="231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6"/>
      <c r="FH46" s="206"/>
      <c r="FI46" s="206"/>
      <c r="FJ46" s="206"/>
      <c r="FK46" s="206"/>
      <c r="FL46" s="206"/>
      <c r="FM46" s="206"/>
      <c r="FN46" s="206"/>
      <c r="FO46" s="206"/>
      <c r="FP46" s="206"/>
      <c r="FQ46" s="206"/>
      <c r="FR46" s="206"/>
      <c r="FS46" s="206"/>
      <c r="FT46" s="206"/>
      <c r="FU46" s="206"/>
      <c r="FV46" s="206"/>
      <c r="FW46" s="206"/>
      <c r="FX46" s="206"/>
      <c r="FY46" s="206"/>
      <c r="FZ46" s="206"/>
      <c r="GA46" s="206"/>
      <c r="GB46" s="206"/>
      <c r="GC46" s="206"/>
      <c r="GD46" s="206"/>
      <c r="GE46" s="206"/>
      <c r="GF46" s="206"/>
      <c r="GG46" s="206"/>
      <c r="GH46" s="206"/>
      <c r="GI46" s="206"/>
      <c r="GJ46" s="206"/>
      <c r="GK46" s="206"/>
      <c r="GL46" s="206"/>
      <c r="GM46" s="206"/>
      <c r="GN46" s="206"/>
      <c r="GO46" s="206"/>
      <c r="GP46" s="206"/>
      <c r="GQ46" s="206"/>
      <c r="GR46" s="206"/>
      <c r="GS46" s="206"/>
      <c r="GT46" s="206"/>
      <c r="GU46" s="206"/>
      <c r="GV46" s="206"/>
      <c r="GW46" s="206"/>
      <c r="GX46" s="206"/>
      <c r="GY46" s="206"/>
      <c r="GZ46" s="206"/>
      <c r="HA46" s="206"/>
      <c r="HB46" s="206"/>
      <c r="HC46" s="206"/>
      <c r="HD46" s="206"/>
      <c r="HE46" s="206"/>
      <c r="HF46" s="206"/>
      <c r="HG46" s="206"/>
      <c r="HH46" s="206"/>
      <c r="HI46" s="206"/>
      <c r="HJ46" s="206"/>
      <c r="HK46" s="206"/>
      <c r="HL46" s="206"/>
      <c r="HM46" s="206"/>
      <c r="HN46" s="206"/>
      <c r="HO46" s="206"/>
      <c r="HP46" s="206"/>
      <c r="HQ46" s="206"/>
      <c r="HR46" s="206"/>
      <c r="HS46" s="206"/>
      <c r="HT46" s="206"/>
      <c r="HU46" s="206"/>
      <c r="HV46" s="206"/>
      <c r="HW46" s="206"/>
      <c r="HX46" s="206"/>
      <c r="HY46" s="206"/>
      <c r="HZ46" s="206"/>
      <c r="IA46" s="206"/>
      <c r="IB46" s="206"/>
      <c r="IC46" s="206"/>
      <c r="ID46" s="206"/>
      <c r="IE46" s="206"/>
      <c r="IF46" s="206"/>
      <c r="IG46" s="206"/>
      <c r="IH46" s="206"/>
      <c r="II46" s="206"/>
      <c r="IJ46" s="206"/>
      <c r="IK46" s="206"/>
      <c r="IL46" s="206"/>
      <c r="IM46" s="206"/>
      <c r="IN46" s="206"/>
      <c r="IO46" s="206"/>
      <c r="IP46" s="206"/>
      <c r="IQ46" s="206"/>
      <c r="IR46" s="206"/>
      <c r="IS46" s="206"/>
      <c r="IT46" s="206"/>
      <c r="IU46" s="206"/>
      <c r="IV46" s="206"/>
    </row>
    <row r="47" spans="1:256" s="205" customFormat="1" ht="14.25">
      <c r="A47" s="206"/>
      <c r="B47" s="231"/>
      <c r="C47" s="231"/>
      <c r="E47" s="231"/>
      <c r="F47" s="231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6"/>
      <c r="FH47" s="206"/>
      <c r="FI47" s="206"/>
      <c r="FJ47" s="206"/>
      <c r="FK47" s="206"/>
      <c r="FL47" s="206"/>
      <c r="FM47" s="206"/>
      <c r="FN47" s="206"/>
      <c r="FO47" s="206"/>
      <c r="FP47" s="206"/>
      <c r="FQ47" s="206"/>
      <c r="FR47" s="206"/>
      <c r="FS47" s="206"/>
      <c r="FT47" s="206"/>
      <c r="FU47" s="206"/>
      <c r="FV47" s="206"/>
      <c r="FW47" s="206"/>
      <c r="FX47" s="206"/>
      <c r="FY47" s="206"/>
      <c r="FZ47" s="206"/>
      <c r="GA47" s="206"/>
      <c r="GB47" s="206"/>
      <c r="GC47" s="206"/>
      <c r="GD47" s="206"/>
      <c r="GE47" s="206"/>
      <c r="GF47" s="206"/>
      <c r="GG47" s="206"/>
      <c r="GH47" s="206"/>
      <c r="GI47" s="206"/>
      <c r="GJ47" s="206"/>
      <c r="GK47" s="206"/>
      <c r="GL47" s="206"/>
      <c r="GM47" s="206"/>
      <c r="GN47" s="206"/>
      <c r="GO47" s="206"/>
      <c r="GP47" s="206"/>
      <c r="GQ47" s="206"/>
      <c r="GR47" s="206"/>
      <c r="GS47" s="206"/>
      <c r="GT47" s="206"/>
      <c r="GU47" s="206"/>
      <c r="GV47" s="206"/>
      <c r="GW47" s="206"/>
      <c r="GX47" s="206"/>
      <c r="GY47" s="206"/>
      <c r="GZ47" s="206"/>
      <c r="HA47" s="206"/>
      <c r="HB47" s="206"/>
      <c r="HC47" s="206"/>
      <c r="HD47" s="206"/>
      <c r="HE47" s="206"/>
      <c r="HF47" s="206"/>
      <c r="HG47" s="206"/>
      <c r="HH47" s="206"/>
      <c r="HI47" s="206"/>
      <c r="HJ47" s="206"/>
      <c r="HK47" s="206"/>
      <c r="HL47" s="206"/>
      <c r="HM47" s="206"/>
      <c r="HN47" s="206"/>
      <c r="HO47" s="206"/>
      <c r="HP47" s="206"/>
      <c r="HQ47" s="206"/>
      <c r="HR47" s="206"/>
      <c r="HS47" s="206"/>
      <c r="HT47" s="206"/>
      <c r="HU47" s="206"/>
      <c r="HV47" s="206"/>
      <c r="HW47" s="206"/>
      <c r="HX47" s="206"/>
      <c r="HY47" s="206"/>
      <c r="HZ47" s="206"/>
      <c r="IA47" s="206"/>
      <c r="IB47" s="206"/>
      <c r="IC47" s="206"/>
      <c r="ID47" s="206"/>
      <c r="IE47" s="206"/>
      <c r="IF47" s="206"/>
      <c r="IG47" s="206"/>
      <c r="IH47" s="206"/>
      <c r="II47" s="206"/>
      <c r="IJ47" s="206"/>
      <c r="IK47" s="206"/>
      <c r="IL47" s="206"/>
      <c r="IM47" s="206"/>
      <c r="IN47" s="206"/>
      <c r="IO47" s="206"/>
      <c r="IP47" s="206"/>
      <c r="IQ47" s="206"/>
      <c r="IR47" s="206"/>
      <c r="IS47" s="206"/>
      <c r="IT47" s="206"/>
      <c r="IU47" s="206"/>
      <c r="IV47" s="206"/>
    </row>
    <row r="48" spans="250:256" s="205" customFormat="1" ht="14.25">
      <c r="IP48" s="206"/>
      <c r="IQ48" s="206"/>
      <c r="IR48" s="206"/>
      <c r="IS48" s="206"/>
      <c r="IT48" s="206"/>
      <c r="IU48" s="206"/>
      <c r="IV48" s="206"/>
    </row>
    <row r="49" spans="250:256" s="205" customFormat="1" ht="14.25">
      <c r="IP49" s="206"/>
      <c r="IQ49" s="206"/>
      <c r="IR49" s="206"/>
      <c r="IS49" s="206"/>
      <c r="IT49" s="206"/>
      <c r="IU49" s="206"/>
      <c r="IV49" s="206"/>
    </row>
    <row r="50" spans="250:256" s="205" customFormat="1" ht="14.25">
      <c r="IP50" s="206"/>
      <c r="IQ50" s="206"/>
      <c r="IR50" s="206"/>
      <c r="IS50" s="206"/>
      <c r="IT50" s="206"/>
      <c r="IU50" s="206"/>
      <c r="IV50" s="206"/>
    </row>
    <row r="51" spans="250:256" s="205" customFormat="1" ht="14.25">
      <c r="IP51" s="206"/>
      <c r="IQ51" s="206"/>
      <c r="IR51" s="206"/>
      <c r="IS51" s="206"/>
      <c r="IT51" s="206"/>
      <c r="IU51" s="206"/>
      <c r="IV51" s="206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79" right="0.79" top="0.98" bottom="0.98" header="0.12" footer="0.31"/>
  <pageSetup firstPageNumber="87" useFirstPageNumber="1" fitToHeight="0" fitToWidth="0" horizontalDpi="600" verticalDpi="600" orientation="portrait" paperSize="9" scale="90"/>
  <headerFooter scaleWithDoc="0" alignWithMargins="0">
    <oddFooter>&amp;C&amp;15—&amp;P—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1"/>
  <sheetViews>
    <sheetView showZeros="0" workbookViewId="0" topLeftCell="A1">
      <selection activeCell="K10" sqref="K10"/>
    </sheetView>
  </sheetViews>
  <sheetFormatPr defaultColWidth="10.00390625" defaultRowHeight="14.25"/>
  <cols>
    <col min="1" max="1" width="38.50390625" style="205" customWidth="1"/>
    <col min="2" max="4" width="8.125" style="205" customWidth="1"/>
    <col min="5" max="5" width="9.75390625" style="205" customWidth="1"/>
    <col min="6" max="6" width="8.625" style="205" customWidth="1"/>
    <col min="7" max="7" width="7.25390625" style="205" customWidth="1"/>
    <col min="8" max="250" width="10.00390625" style="205" customWidth="1"/>
    <col min="251" max="16384" width="10.00390625" style="206" customWidth="1"/>
  </cols>
  <sheetData>
    <row r="1" spans="1:250" s="202" customFormat="1" ht="36" customHeight="1">
      <c r="A1" s="207" t="s">
        <v>1055</v>
      </c>
      <c r="B1" s="208"/>
      <c r="C1" s="208"/>
      <c r="D1" s="208"/>
      <c r="E1" s="208"/>
      <c r="F1" s="208"/>
      <c r="G1" s="208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</row>
    <row r="2" spans="1:250" s="202" customFormat="1" ht="18" customHeight="1">
      <c r="A2" s="210"/>
      <c r="B2" s="210"/>
      <c r="C2" s="210"/>
      <c r="D2" s="210"/>
      <c r="E2" s="210"/>
      <c r="F2" s="210"/>
      <c r="G2" s="211" t="s">
        <v>48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</row>
    <row r="3" spans="1:7" s="203" customFormat="1" ht="18" customHeight="1">
      <c r="A3" s="9" t="s">
        <v>49</v>
      </c>
      <c r="B3" s="212" t="s">
        <v>50</v>
      </c>
      <c r="C3" s="213" t="s">
        <v>93</v>
      </c>
      <c r="D3" s="213"/>
      <c r="E3" s="213"/>
      <c r="F3" s="213" t="s">
        <v>94</v>
      </c>
      <c r="G3" s="214" t="s">
        <v>146</v>
      </c>
    </row>
    <row r="4" spans="1:7" s="203" customFormat="1" ht="33" customHeight="1">
      <c r="A4" s="12"/>
      <c r="B4" s="212"/>
      <c r="C4" s="215" t="s">
        <v>662</v>
      </c>
      <c r="D4" s="215" t="s">
        <v>55</v>
      </c>
      <c r="E4" s="215" t="s">
        <v>1033</v>
      </c>
      <c r="F4" s="213"/>
      <c r="G4" s="216"/>
    </row>
    <row r="5" spans="1:7" s="203" customFormat="1" ht="30" customHeight="1">
      <c r="A5" s="217" t="s">
        <v>1034</v>
      </c>
      <c r="B5" s="218">
        <f>SUM(B6,B9,B14,B16)</f>
        <v>1.6500000000000001</v>
      </c>
      <c r="C5" s="218">
        <f>SUM(C6,C9,C14,C16)</f>
        <v>1.529</v>
      </c>
      <c r="D5" s="218">
        <f>SUM(D6,D9,D14,D16)</f>
        <v>0.36429999999999996</v>
      </c>
      <c r="E5" s="219">
        <f aca="true" t="shared" si="0" ref="E5:E20">IF(C5&lt;&gt;0,D5/C5*100,0)</f>
        <v>23.82603008502289</v>
      </c>
      <c r="F5" s="219">
        <f aca="true" t="shared" si="1" ref="F5:F20">IF(B5&lt;&gt;0,D5/B5*100,0)</f>
        <v>22.078787878787875</v>
      </c>
      <c r="G5" s="220"/>
    </row>
    <row r="6" spans="1:7" s="203" customFormat="1" ht="30" customHeight="1">
      <c r="A6" s="221" t="s">
        <v>1056</v>
      </c>
      <c r="B6" s="218">
        <f>SUM(B7:B8)</f>
        <v>0.85</v>
      </c>
      <c r="C6" s="218">
        <f>SUM(C7:C8)</f>
        <v>0.313</v>
      </c>
      <c r="D6" s="218">
        <f>SUM(D7:D8)</f>
        <v>-0.7517</v>
      </c>
      <c r="E6" s="219"/>
      <c r="F6" s="219"/>
      <c r="G6" s="222"/>
    </row>
    <row r="7" spans="1:7" s="203" customFormat="1" ht="30" customHeight="1">
      <c r="A7" s="223" t="s">
        <v>1036</v>
      </c>
      <c r="B7" s="218">
        <v>0.6</v>
      </c>
      <c r="C7" s="218"/>
      <c r="D7" s="218"/>
      <c r="E7" s="219"/>
      <c r="F7" s="219">
        <f t="shared" si="1"/>
        <v>0</v>
      </c>
      <c r="G7" s="222"/>
    </row>
    <row r="8" spans="1:7" s="203" customFormat="1" ht="30" customHeight="1">
      <c r="A8" s="223" t="s">
        <v>1038</v>
      </c>
      <c r="B8" s="218">
        <v>0.25</v>
      </c>
      <c r="C8" s="218">
        <v>0.313</v>
      </c>
      <c r="D8" s="218">
        <f>0.313-1.0647</f>
        <v>-0.7517</v>
      </c>
      <c r="E8" s="219"/>
      <c r="F8" s="219"/>
      <c r="G8" s="224"/>
    </row>
    <row r="9" spans="1:7" s="203" customFormat="1" ht="30" customHeight="1">
      <c r="A9" s="221" t="s">
        <v>1057</v>
      </c>
      <c r="B9" s="218">
        <f>SUM(B10:B13)</f>
        <v>0.65</v>
      </c>
      <c r="C9" s="218">
        <f>SUM(C10:C13)</f>
        <v>0.716</v>
      </c>
      <c r="D9" s="218">
        <f>SUM(D10:D13)</f>
        <v>0.716</v>
      </c>
      <c r="E9" s="219">
        <f t="shared" si="0"/>
        <v>100</v>
      </c>
      <c r="F9" s="219">
        <f t="shared" si="1"/>
        <v>110.15384615384613</v>
      </c>
      <c r="G9" s="224"/>
    </row>
    <row r="10" spans="1:7" s="203" customFormat="1" ht="30" customHeight="1">
      <c r="A10" s="223" t="s">
        <v>1040</v>
      </c>
      <c r="B10" s="218">
        <v>0.2</v>
      </c>
      <c r="C10" s="218">
        <v>0.2</v>
      </c>
      <c r="D10" s="218">
        <v>0.2</v>
      </c>
      <c r="E10" s="219">
        <f t="shared" si="0"/>
        <v>100</v>
      </c>
      <c r="F10" s="219">
        <f t="shared" si="1"/>
        <v>100</v>
      </c>
      <c r="G10" s="222"/>
    </row>
    <row r="11" spans="1:7" s="203" customFormat="1" ht="30" customHeight="1">
      <c r="A11" s="223" t="s">
        <v>1042</v>
      </c>
      <c r="B11" s="218">
        <v>0.35</v>
      </c>
      <c r="C11" s="218">
        <v>0.15</v>
      </c>
      <c r="D11" s="218">
        <v>0.15</v>
      </c>
      <c r="E11" s="219">
        <f t="shared" si="0"/>
        <v>100</v>
      </c>
      <c r="F11" s="219">
        <f t="shared" si="1"/>
        <v>42.85714285714286</v>
      </c>
      <c r="G11" s="222"/>
    </row>
    <row r="12" spans="1:7" s="203" customFormat="1" ht="30" customHeight="1">
      <c r="A12" s="223" t="s">
        <v>1041</v>
      </c>
      <c r="B12" s="218"/>
      <c r="C12" s="218">
        <v>0.036</v>
      </c>
      <c r="D12" s="218">
        <v>0.036</v>
      </c>
      <c r="E12" s="219">
        <f t="shared" si="0"/>
        <v>100</v>
      </c>
      <c r="F12" s="219">
        <f t="shared" si="1"/>
        <v>0</v>
      </c>
      <c r="G12" s="222"/>
    </row>
    <row r="13" spans="1:7" s="203" customFormat="1" ht="30" customHeight="1">
      <c r="A13" s="223" t="s">
        <v>1043</v>
      </c>
      <c r="B13" s="218">
        <v>0.1</v>
      </c>
      <c r="C13" s="218">
        <v>0.33</v>
      </c>
      <c r="D13" s="218">
        <v>0.33</v>
      </c>
      <c r="E13" s="219">
        <f t="shared" si="0"/>
        <v>100</v>
      </c>
      <c r="F13" s="219">
        <f t="shared" si="1"/>
        <v>330</v>
      </c>
      <c r="G13" s="222"/>
    </row>
    <row r="14" spans="1:7" s="203" customFormat="1" ht="30" customHeight="1">
      <c r="A14" s="221" t="s">
        <v>1058</v>
      </c>
      <c r="B14" s="218">
        <f>SUM(B15)</f>
        <v>0.1</v>
      </c>
      <c r="C14" s="218">
        <f aca="true" t="shared" si="2" ref="C14:C18">SUM(C15)</f>
        <v>0.3</v>
      </c>
      <c r="D14" s="218">
        <f>SUM(D15)</f>
        <v>0.3</v>
      </c>
      <c r="E14" s="219">
        <f t="shared" si="0"/>
        <v>100</v>
      </c>
      <c r="F14" s="219">
        <f t="shared" si="1"/>
        <v>299.99999999999994</v>
      </c>
      <c r="G14" s="222"/>
    </row>
    <row r="15" spans="1:7" s="203" customFormat="1" ht="30" customHeight="1">
      <c r="A15" s="223" t="s">
        <v>1059</v>
      </c>
      <c r="B15" s="218">
        <v>0.1</v>
      </c>
      <c r="C15" s="218">
        <v>0.3</v>
      </c>
      <c r="D15" s="218">
        <v>0.3</v>
      </c>
      <c r="E15" s="219">
        <f t="shared" si="0"/>
        <v>100</v>
      </c>
      <c r="F15" s="219">
        <f t="shared" si="1"/>
        <v>299.99999999999994</v>
      </c>
      <c r="G15" s="224"/>
    </row>
    <row r="16" spans="1:7" s="203" customFormat="1" ht="30" customHeight="1">
      <c r="A16" s="221" t="s">
        <v>1060</v>
      </c>
      <c r="B16" s="218">
        <f>SUM(B17)</f>
        <v>0.05</v>
      </c>
      <c r="C16" s="218">
        <f t="shared" si="2"/>
        <v>0.2</v>
      </c>
      <c r="D16" s="218">
        <f>SUM(D17)</f>
        <v>0.1</v>
      </c>
      <c r="E16" s="219">
        <f t="shared" si="0"/>
        <v>50</v>
      </c>
      <c r="F16" s="219">
        <f t="shared" si="1"/>
        <v>200</v>
      </c>
      <c r="G16" s="224"/>
    </row>
    <row r="17" spans="1:7" s="203" customFormat="1" ht="30" customHeight="1">
      <c r="A17" s="223" t="s">
        <v>1047</v>
      </c>
      <c r="B17" s="218">
        <v>0.05</v>
      </c>
      <c r="C17" s="218">
        <v>0.2</v>
      </c>
      <c r="D17" s="218">
        <v>0.1</v>
      </c>
      <c r="E17" s="219">
        <f t="shared" si="0"/>
        <v>50</v>
      </c>
      <c r="F17" s="219">
        <f t="shared" si="1"/>
        <v>200</v>
      </c>
      <c r="G17" s="224"/>
    </row>
    <row r="18" spans="1:7" s="203" customFormat="1" ht="30" customHeight="1">
      <c r="A18" s="225" t="s">
        <v>930</v>
      </c>
      <c r="B18" s="218">
        <f>SUM(B19:B20)</f>
        <v>3.7076</v>
      </c>
      <c r="C18" s="218">
        <f t="shared" si="2"/>
        <v>0.45</v>
      </c>
      <c r="D18" s="218">
        <f>SUM(D19:D20)</f>
        <v>0.9067000000000001</v>
      </c>
      <c r="E18" s="219">
        <f t="shared" si="0"/>
        <v>201.4888888888889</v>
      </c>
      <c r="F18" s="219">
        <f t="shared" si="1"/>
        <v>24.455173157837958</v>
      </c>
      <c r="G18" s="224"/>
    </row>
    <row r="19" spans="1:7" s="203" customFormat="1" ht="30" customHeight="1">
      <c r="A19" s="226" t="s">
        <v>142</v>
      </c>
      <c r="B19" s="218">
        <v>3.2106</v>
      </c>
      <c r="C19" s="218">
        <v>0.45</v>
      </c>
      <c r="D19" s="218">
        <v>0.45</v>
      </c>
      <c r="E19" s="219">
        <f t="shared" si="0"/>
        <v>100</v>
      </c>
      <c r="F19" s="219">
        <f t="shared" si="1"/>
        <v>14.016071762287424</v>
      </c>
      <c r="G19" s="224"/>
    </row>
    <row r="20" spans="1:7" s="203" customFormat="1" ht="30" customHeight="1">
      <c r="A20" s="226" t="s">
        <v>923</v>
      </c>
      <c r="B20" s="218">
        <v>0.497</v>
      </c>
      <c r="C20" s="218"/>
      <c r="D20" s="218">
        <v>0.4567</v>
      </c>
      <c r="E20" s="219">
        <f t="shared" si="0"/>
        <v>0</v>
      </c>
      <c r="F20" s="219">
        <f t="shared" si="1"/>
        <v>91.89134808853119</v>
      </c>
      <c r="G20" s="224"/>
    </row>
    <row r="21" spans="1:7" s="203" customFormat="1" ht="30" customHeight="1">
      <c r="A21" s="225"/>
      <c r="B21" s="218"/>
      <c r="C21" s="218"/>
      <c r="D21" s="218"/>
      <c r="E21" s="219"/>
      <c r="F21" s="219"/>
      <c r="G21" s="224"/>
    </row>
    <row r="22" spans="1:7" s="203" customFormat="1" ht="30" customHeight="1">
      <c r="A22" s="225"/>
      <c r="B22" s="218"/>
      <c r="C22" s="218"/>
      <c r="D22" s="218"/>
      <c r="E22" s="219"/>
      <c r="F22" s="219"/>
      <c r="G22" s="224"/>
    </row>
    <row r="23" spans="1:7" s="203" customFormat="1" ht="30" customHeight="1">
      <c r="A23" s="225"/>
      <c r="B23" s="218"/>
      <c r="C23" s="218"/>
      <c r="D23" s="218"/>
      <c r="E23" s="219"/>
      <c r="F23" s="219"/>
      <c r="G23" s="224"/>
    </row>
    <row r="24" spans="1:7" s="203" customFormat="1" ht="24" customHeight="1">
      <c r="A24" s="225"/>
      <c r="B24" s="218"/>
      <c r="C24" s="218"/>
      <c r="D24" s="218"/>
      <c r="E24" s="219"/>
      <c r="F24" s="219"/>
      <c r="G24" s="224"/>
    </row>
    <row r="25" spans="1:7" s="203" customFormat="1" ht="13.5" customHeight="1">
      <c r="A25" s="225"/>
      <c r="B25" s="218"/>
      <c r="C25" s="218"/>
      <c r="D25" s="218"/>
      <c r="E25" s="219"/>
      <c r="F25" s="219"/>
      <c r="G25" s="224"/>
    </row>
    <row r="26" spans="1:7" s="203" customFormat="1" ht="30" customHeight="1">
      <c r="A26" s="227" t="s">
        <v>1048</v>
      </c>
      <c r="B26" s="228">
        <f>SUM(B5,B18)</f>
        <v>5.3576</v>
      </c>
      <c r="C26" s="228"/>
      <c r="D26" s="228">
        <f>SUM(D5,D18)</f>
        <v>1.271</v>
      </c>
      <c r="E26" s="229">
        <f>IF(C26&lt;&gt;0,D26/C26*100,0)</f>
        <v>0</v>
      </c>
      <c r="F26" s="229">
        <f>IF(B26&lt;&gt;0,D26/B26*100,0)</f>
        <v>23.72330894430342</v>
      </c>
      <c r="G26" s="230"/>
    </row>
    <row r="27" spans="1:256" s="204" customFormat="1" ht="14.25">
      <c r="A27" s="205"/>
      <c r="B27" s="231"/>
      <c r="C27" s="231"/>
      <c r="D27" s="232"/>
      <c r="E27" s="231"/>
      <c r="F27" s="231"/>
      <c r="G27" s="205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  <c r="IO27" s="206"/>
      <c r="IP27" s="206"/>
      <c r="IQ27" s="206"/>
      <c r="IR27" s="206"/>
      <c r="IS27" s="206"/>
      <c r="IT27" s="206"/>
      <c r="IU27" s="206"/>
      <c r="IV27" s="206"/>
    </row>
    <row r="28" spans="1:256" s="204" customFormat="1" ht="14.25">
      <c r="A28" s="205"/>
      <c r="B28" s="231"/>
      <c r="C28" s="231"/>
      <c r="D28" s="232"/>
      <c r="E28" s="231"/>
      <c r="F28" s="231"/>
      <c r="G28" s="205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  <c r="IO28" s="206"/>
      <c r="IP28" s="206"/>
      <c r="IQ28" s="206"/>
      <c r="IR28" s="206"/>
      <c r="IS28" s="206"/>
      <c r="IT28" s="206"/>
      <c r="IU28" s="206"/>
      <c r="IV28" s="206"/>
    </row>
    <row r="29" spans="1:256" s="204" customFormat="1" ht="14.25">
      <c r="A29" s="205"/>
      <c r="B29" s="231"/>
      <c r="C29" s="231"/>
      <c r="D29" s="232"/>
      <c r="E29" s="231"/>
      <c r="F29" s="231"/>
      <c r="G29" s="205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6"/>
      <c r="HG29" s="206"/>
      <c r="HH29" s="206"/>
      <c r="HI29" s="206"/>
      <c r="HJ29" s="206"/>
      <c r="HK29" s="206"/>
      <c r="HL29" s="206"/>
      <c r="HM29" s="206"/>
      <c r="HN29" s="206"/>
      <c r="HO29" s="206"/>
      <c r="HP29" s="206"/>
      <c r="HQ29" s="206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  <c r="IH29" s="206"/>
      <c r="II29" s="206"/>
      <c r="IJ29" s="206"/>
      <c r="IK29" s="206"/>
      <c r="IL29" s="206"/>
      <c r="IM29" s="206"/>
      <c r="IN29" s="206"/>
      <c r="IO29" s="206"/>
      <c r="IP29" s="206"/>
      <c r="IQ29" s="206"/>
      <c r="IR29" s="206"/>
      <c r="IS29" s="206"/>
      <c r="IT29" s="206"/>
      <c r="IU29" s="206"/>
      <c r="IV29" s="206"/>
    </row>
    <row r="30" spans="1:256" s="204" customFormat="1" ht="14.25">
      <c r="A30" s="205"/>
      <c r="B30" s="231"/>
      <c r="C30" s="231"/>
      <c r="D30" s="231"/>
      <c r="E30" s="231"/>
      <c r="F30" s="231"/>
      <c r="G30" s="205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  <c r="IL30" s="206"/>
      <c r="IM30" s="206"/>
      <c r="IN30" s="206"/>
      <c r="IO30" s="206"/>
      <c r="IP30" s="206"/>
      <c r="IQ30" s="206"/>
      <c r="IR30" s="206"/>
      <c r="IS30" s="206"/>
      <c r="IT30" s="206"/>
      <c r="IU30" s="206"/>
      <c r="IV30" s="206"/>
    </row>
    <row r="31" spans="1:256" s="204" customFormat="1" ht="14.25">
      <c r="A31" s="205"/>
      <c r="B31" s="231"/>
      <c r="C31" s="231"/>
      <c r="D31" s="231"/>
      <c r="E31" s="231"/>
      <c r="F31" s="231"/>
      <c r="G31" s="205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  <c r="IL31" s="206"/>
      <c r="IM31" s="206"/>
      <c r="IN31" s="206"/>
      <c r="IO31" s="206"/>
      <c r="IP31" s="206"/>
      <c r="IQ31" s="206"/>
      <c r="IR31" s="206"/>
      <c r="IS31" s="206"/>
      <c r="IT31" s="206"/>
      <c r="IU31" s="206"/>
      <c r="IV31" s="206"/>
    </row>
    <row r="32" spans="1:256" s="204" customFormat="1" ht="14.25">
      <c r="A32" s="205"/>
      <c r="B32" s="231"/>
      <c r="C32" s="231"/>
      <c r="D32" s="231"/>
      <c r="E32" s="231"/>
      <c r="F32" s="231"/>
      <c r="G32" s="205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  <c r="IH32" s="206"/>
      <c r="II32" s="206"/>
      <c r="IJ32" s="206"/>
      <c r="IK32" s="206"/>
      <c r="IL32" s="206"/>
      <c r="IM32" s="206"/>
      <c r="IN32" s="206"/>
      <c r="IO32" s="206"/>
      <c r="IP32" s="206"/>
      <c r="IQ32" s="206"/>
      <c r="IR32" s="206"/>
      <c r="IS32" s="206"/>
      <c r="IT32" s="206"/>
      <c r="IU32" s="206"/>
      <c r="IV32" s="206"/>
    </row>
    <row r="33" spans="1:256" s="205" customFormat="1" ht="14.25">
      <c r="A33" s="206"/>
      <c r="B33" s="231"/>
      <c r="C33" s="231"/>
      <c r="D33" s="231"/>
      <c r="E33" s="231"/>
      <c r="F33" s="231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6"/>
      <c r="IF33" s="206"/>
      <c r="IG33" s="206"/>
      <c r="IH33" s="206"/>
      <c r="II33" s="206"/>
      <c r="IJ33" s="206"/>
      <c r="IK33" s="206"/>
      <c r="IL33" s="206"/>
      <c r="IM33" s="206"/>
      <c r="IN33" s="206"/>
      <c r="IO33" s="206"/>
      <c r="IP33" s="206"/>
      <c r="IQ33" s="206"/>
      <c r="IR33" s="206"/>
      <c r="IS33" s="206"/>
      <c r="IT33" s="206"/>
      <c r="IU33" s="206"/>
      <c r="IV33" s="206"/>
    </row>
    <row r="34" spans="1:256" s="205" customFormat="1" ht="14.25">
      <c r="A34" s="206"/>
      <c r="B34" s="231"/>
      <c r="C34" s="231"/>
      <c r="D34" s="231"/>
      <c r="E34" s="231"/>
      <c r="F34" s="231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06"/>
      <c r="GL34" s="206"/>
      <c r="GM34" s="206"/>
      <c r="GN34" s="206"/>
      <c r="GO34" s="206"/>
      <c r="GP34" s="206"/>
      <c r="GQ34" s="206"/>
      <c r="GR34" s="206"/>
      <c r="GS34" s="206"/>
      <c r="GT34" s="206"/>
      <c r="GU34" s="206"/>
      <c r="GV34" s="206"/>
      <c r="GW34" s="206"/>
      <c r="GX34" s="206"/>
      <c r="GY34" s="206"/>
      <c r="GZ34" s="206"/>
      <c r="HA34" s="206"/>
      <c r="HB34" s="206"/>
      <c r="HC34" s="206"/>
      <c r="HD34" s="206"/>
      <c r="HE34" s="206"/>
      <c r="HF34" s="206"/>
      <c r="HG34" s="206"/>
      <c r="HH34" s="206"/>
      <c r="HI34" s="206"/>
      <c r="HJ34" s="206"/>
      <c r="HK34" s="206"/>
      <c r="HL34" s="206"/>
      <c r="HM34" s="206"/>
      <c r="HN34" s="206"/>
      <c r="HO34" s="206"/>
      <c r="HP34" s="206"/>
      <c r="HQ34" s="206"/>
      <c r="HR34" s="206"/>
      <c r="HS34" s="206"/>
      <c r="HT34" s="206"/>
      <c r="HU34" s="206"/>
      <c r="HV34" s="206"/>
      <c r="HW34" s="206"/>
      <c r="HX34" s="206"/>
      <c r="HY34" s="206"/>
      <c r="HZ34" s="206"/>
      <c r="IA34" s="206"/>
      <c r="IB34" s="206"/>
      <c r="IC34" s="206"/>
      <c r="ID34" s="206"/>
      <c r="IE34" s="206"/>
      <c r="IF34" s="206"/>
      <c r="IG34" s="206"/>
      <c r="IH34" s="206"/>
      <c r="II34" s="206"/>
      <c r="IJ34" s="206"/>
      <c r="IK34" s="206"/>
      <c r="IL34" s="206"/>
      <c r="IM34" s="206"/>
      <c r="IN34" s="206"/>
      <c r="IO34" s="206"/>
      <c r="IP34" s="206"/>
      <c r="IQ34" s="206"/>
      <c r="IR34" s="206"/>
      <c r="IS34" s="206"/>
      <c r="IT34" s="206"/>
      <c r="IU34" s="206"/>
      <c r="IV34" s="206"/>
    </row>
    <row r="35" spans="1:256" s="205" customFormat="1" ht="14.25">
      <c r="A35" s="206"/>
      <c r="B35" s="231"/>
      <c r="C35" s="231"/>
      <c r="D35" s="231"/>
      <c r="E35" s="231"/>
      <c r="F35" s="231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  <c r="GQ35" s="206"/>
      <c r="GR35" s="206"/>
      <c r="GS35" s="206"/>
      <c r="GT35" s="206"/>
      <c r="GU35" s="206"/>
      <c r="GV35" s="206"/>
      <c r="GW35" s="206"/>
      <c r="GX35" s="206"/>
      <c r="GY35" s="206"/>
      <c r="GZ35" s="206"/>
      <c r="HA35" s="206"/>
      <c r="HB35" s="206"/>
      <c r="HC35" s="206"/>
      <c r="HD35" s="206"/>
      <c r="HE35" s="206"/>
      <c r="HF35" s="206"/>
      <c r="HG35" s="206"/>
      <c r="HH35" s="206"/>
      <c r="HI35" s="206"/>
      <c r="HJ35" s="206"/>
      <c r="HK35" s="206"/>
      <c r="HL35" s="206"/>
      <c r="HM35" s="206"/>
      <c r="HN35" s="206"/>
      <c r="HO35" s="206"/>
      <c r="HP35" s="206"/>
      <c r="HQ35" s="206"/>
      <c r="HR35" s="206"/>
      <c r="HS35" s="206"/>
      <c r="HT35" s="206"/>
      <c r="HU35" s="206"/>
      <c r="HV35" s="206"/>
      <c r="HW35" s="206"/>
      <c r="HX35" s="206"/>
      <c r="HY35" s="206"/>
      <c r="HZ35" s="206"/>
      <c r="IA35" s="206"/>
      <c r="IB35" s="206"/>
      <c r="IC35" s="206"/>
      <c r="ID35" s="206"/>
      <c r="IE35" s="206"/>
      <c r="IF35" s="206"/>
      <c r="IG35" s="206"/>
      <c r="IH35" s="206"/>
      <c r="II35" s="206"/>
      <c r="IJ35" s="206"/>
      <c r="IK35" s="206"/>
      <c r="IL35" s="206"/>
      <c r="IM35" s="206"/>
      <c r="IN35" s="206"/>
      <c r="IO35" s="206"/>
      <c r="IP35" s="206"/>
      <c r="IQ35" s="206"/>
      <c r="IR35" s="206"/>
      <c r="IS35" s="206"/>
      <c r="IT35" s="206"/>
      <c r="IU35" s="206"/>
      <c r="IV35" s="206"/>
    </row>
    <row r="36" spans="1:256" s="205" customFormat="1" ht="14.25">
      <c r="A36" s="206"/>
      <c r="B36" s="231"/>
      <c r="C36" s="231"/>
      <c r="D36" s="231"/>
      <c r="E36" s="231"/>
      <c r="F36" s="231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  <c r="FH36" s="206"/>
      <c r="FI36" s="206"/>
      <c r="FJ36" s="206"/>
      <c r="FK36" s="206"/>
      <c r="FL36" s="206"/>
      <c r="FM36" s="206"/>
      <c r="FN36" s="206"/>
      <c r="FO36" s="206"/>
      <c r="FP36" s="206"/>
      <c r="FQ36" s="206"/>
      <c r="FR36" s="206"/>
      <c r="FS36" s="206"/>
      <c r="FT36" s="206"/>
      <c r="FU36" s="206"/>
      <c r="FV36" s="206"/>
      <c r="FW36" s="206"/>
      <c r="FX36" s="206"/>
      <c r="FY36" s="206"/>
      <c r="FZ36" s="206"/>
      <c r="GA36" s="206"/>
      <c r="GB36" s="206"/>
      <c r="GC36" s="206"/>
      <c r="GD36" s="206"/>
      <c r="GE36" s="206"/>
      <c r="GF36" s="206"/>
      <c r="GG36" s="206"/>
      <c r="GH36" s="206"/>
      <c r="GI36" s="206"/>
      <c r="GJ36" s="206"/>
      <c r="GK36" s="206"/>
      <c r="GL36" s="206"/>
      <c r="GM36" s="206"/>
      <c r="GN36" s="206"/>
      <c r="GO36" s="206"/>
      <c r="GP36" s="206"/>
      <c r="GQ36" s="206"/>
      <c r="GR36" s="206"/>
      <c r="GS36" s="206"/>
      <c r="GT36" s="206"/>
      <c r="GU36" s="206"/>
      <c r="GV36" s="206"/>
      <c r="GW36" s="206"/>
      <c r="GX36" s="206"/>
      <c r="GY36" s="206"/>
      <c r="GZ36" s="206"/>
      <c r="HA36" s="206"/>
      <c r="HB36" s="206"/>
      <c r="HC36" s="206"/>
      <c r="HD36" s="206"/>
      <c r="HE36" s="206"/>
      <c r="HF36" s="206"/>
      <c r="HG36" s="206"/>
      <c r="HH36" s="206"/>
      <c r="HI36" s="206"/>
      <c r="HJ36" s="206"/>
      <c r="HK36" s="206"/>
      <c r="HL36" s="206"/>
      <c r="HM36" s="206"/>
      <c r="HN36" s="206"/>
      <c r="HO36" s="206"/>
      <c r="HP36" s="206"/>
      <c r="HQ36" s="206"/>
      <c r="HR36" s="206"/>
      <c r="HS36" s="206"/>
      <c r="HT36" s="206"/>
      <c r="HU36" s="206"/>
      <c r="HV36" s="206"/>
      <c r="HW36" s="206"/>
      <c r="HX36" s="206"/>
      <c r="HY36" s="206"/>
      <c r="HZ36" s="206"/>
      <c r="IA36" s="206"/>
      <c r="IB36" s="206"/>
      <c r="IC36" s="206"/>
      <c r="ID36" s="206"/>
      <c r="IE36" s="206"/>
      <c r="IF36" s="206"/>
      <c r="IG36" s="206"/>
      <c r="IH36" s="206"/>
      <c r="II36" s="206"/>
      <c r="IJ36" s="206"/>
      <c r="IK36" s="206"/>
      <c r="IL36" s="206"/>
      <c r="IM36" s="206"/>
      <c r="IN36" s="206"/>
      <c r="IO36" s="206"/>
      <c r="IP36" s="206"/>
      <c r="IQ36" s="206"/>
      <c r="IR36" s="206"/>
      <c r="IS36" s="206"/>
      <c r="IT36" s="206"/>
      <c r="IU36" s="206"/>
      <c r="IV36" s="206"/>
    </row>
    <row r="37" spans="1:256" s="205" customFormat="1" ht="14.25">
      <c r="A37" s="206"/>
      <c r="B37" s="231"/>
      <c r="C37" s="231"/>
      <c r="D37" s="231"/>
      <c r="E37" s="231"/>
      <c r="F37" s="231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  <c r="FF37" s="206"/>
      <c r="FG37" s="206"/>
      <c r="FH37" s="206"/>
      <c r="FI37" s="206"/>
      <c r="FJ37" s="206"/>
      <c r="FK37" s="206"/>
      <c r="FL37" s="206"/>
      <c r="FM37" s="206"/>
      <c r="FN37" s="206"/>
      <c r="FO37" s="206"/>
      <c r="FP37" s="206"/>
      <c r="FQ37" s="206"/>
      <c r="FR37" s="206"/>
      <c r="FS37" s="206"/>
      <c r="FT37" s="206"/>
      <c r="FU37" s="206"/>
      <c r="FV37" s="206"/>
      <c r="FW37" s="206"/>
      <c r="FX37" s="206"/>
      <c r="FY37" s="206"/>
      <c r="FZ37" s="206"/>
      <c r="GA37" s="206"/>
      <c r="GB37" s="206"/>
      <c r="GC37" s="206"/>
      <c r="GD37" s="206"/>
      <c r="GE37" s="206"/>
      <c r="GF37" s="206"/>
      <c r="GG37" s="206"/>
      <c r="GH37" s="206"/>
      <c r="GI37" s="206"/>
      <c r="GJ37" s="206"/>
      <c r="GK37" s="206"/>
      <c r="GL37" s="206"/>
      <c r="GM37" s="206"/>
      <c r="GN37" s="206"/>
      <c r="GO37" s="206"/>
      <c r="GP37" s="206"/>
      <c r="GQ37" s="206"/>
      <c r="GR37" s="206"/>
      <c r="GS37" s="206"/>
      <c r="GT37" s="206"/>
      <c r="GU37" s="206"/>
      <c r="GV37" s="206"/>
      <c r="GW37" s="206"/>
      <c r="GX37" s="206"/>
      <c r="GY37" s="206"/>
      <c r="GZ37" s="206"/>
      <c r="HA37" s="206"/>
      <c r="HB37" s="206"/>
      <c r="HC37" s="206"/>
      <c r="HD37" s="206"/>
      <c r="HE37" s="206"/>
      <c r="HF37" s="206"/>
      <c r="HG37" s="206"/>
      <c r="HH37" s="206"/>
      <c r="HI37" s="206"/>
      <c r="HJ37" s="206"/>
      <c r="HK37" s="206"/>
      <c r="HL37" s="206"/>
      <c r="HM37" s="206"/>
      <c r="HN37" s="206"/>
      <c r="HO37" s="206"/>
      <c r="HP37" s="206"/>
      <c r="HQ37" s="206"/>
      <c r="HR37" s="206"/>
      <c r="HS37" s="206"/>
      <c r="HT37" s="206"/>
      <c r="HU37" s="206"/>
      <c r="HV37" s="206"/>
      <c r="HW37" s="206"/>
      <c r="HX37" s="206"/>
      <c r="HY37" s="206"/>
      <c r="HZ37" s="206"/>
      <c r="IA37" s="206"/>
      <c r="IB37" s="206"/>
      <c r="IC37" s="206"/>
      <c r="ID37" s="206"/>
      <c r="IE37" s="206"/>
      <c r="IF37" s="206"/>
      <c r="IG37" s="206"/>
      <c r="IH37" s="206"/>
      <c r="II37" s="206"/>
      <c r="IJ37" s="206"/>
      <c r="IK37" s="206"/>
      <c r="IL37" s="206"/>
      <c r="IM37" s="206"/>
      <c r="IN37" s="206"/>
      <c r="IO37" s="206"/>
      <c r="IP37" s="206"/>
      <c r="IQ37" s="206"/>
      <c r="IR37" s="206"/>
      <c r="IS37" s="206"/>
      <c r="IT37" s="206"/>
      <c r="IU37" s="206"/>
      <c r="IV37" s="206"/>
    </row>
    <row r="38" spans="1:256" s="205" customFormat="1" ht="14.25">
      <c r="A38" s="206"/>
      <c r="B38" s="231"/>
      <c r="C38" s="231"/>
      <c r="D38" s="231"/>
      <c r="E38" s="231"/>
      <c r="F38" s="231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6"/>
      <c r="FO38" s="206"/>
      <c r="FP38" s="206"/>
      <c r="FQ38" s="206"/>
      <c r="FR38" s="206"/>
      <c r="FS38" s="206"/>
      <c r="FT38" s="206"/>
      <c r="FU38" s="206"/>
      <c r="FV38" s="206"/>
      <c r="FW38" s="206"/>
      <c r="FX38" s="206"/>
      <c r="FY38" s="206"/>
      <c r="FZ38" s="206"/>
      <c r="GA38" s="206"/>
      <c r="GB38" s="206"/>
      <c r="GC38" s="206"/>
      <c r="GD38" s="206"/>
      <c r="GE38" s="206"/>
      <c r="GF38" s="206"/>
      <c r="GG38" s="206"/>
      <c r="GH38" s="206"/>
      <c r="GI38" s="206"/>
      <c r="GJ38" s="206"/>
      <c r="GK38" s="206"/>
      <c r="GL38" s="206"/>
      <c r="GM38" s="206"/>
      <c r="GN38" s="206"/>
      <c r="GO38" s="206"/>
      <c r="GP38" s="206"/>
      <c r="GQ38" s="206"/>
      <c r="GR38" s="206"/>
      <c r="GS38" s="206"/>
      <c r="GT38" s="206"/>
      <c r="GU38" s="206"/>
      <c r="GV38" s="206"/>
      <c r="GW38" s="206"/>
      <c r="GX38" s="206"/>
      <c r="GY38" s="206"/>
      <c r="GZ38" s="206"/>
      <c r="HA38" s="206"/>
      <c r="HB38" s="206"/>
      <c r="HC38" s="206"/>
      <c r="HD38" s="206"/>
      <c r="HE38" s="206"/>
      <c r="HF38" s="206"/>
      <c r="HG38" s="206"/>
      <c r="HH38" s="206"/>
      <c r="HI38" s="206"/>
      <c r="HJ38" s="206"/>
      <c r="HK38" s="206"/>
      <c r="HL38" s="206"/>
      <c r="HM38" s="206"/>
      <c r="HN38" s="206"/>
      <c r="HO38" s="206"/>
      <c r="HP38" s="206"/>
      <c r="HQ38" s="206"/>
      <c r="HR38" s="206"/>
      <c r="HS38" s="206"/>
      <c r="HT38" s="206"/>
      <c r="HU38" s="206"/>
      <c r="HV38" s="206"/>
      <c r="HW38" s="206"/>
      <c r="HX38" s="206"/>
      <c r="HY38" s="206"/>
      <c r="HZ38" s="206"/>
      <c r="IA38" s="206"/>
      <c r="IB38" s="206"/>
      <c r="IC38" s="206"/>
      <c r="ID38" s="206"/>
      <c r="IE38" s="206"/>
      <c r="IF38" s="206"/>
      <c r="IG38" s="206"/>
      <c r="IH38" s="206"/>
      <c r="II38" s="206"/>
      <c r="IJ38" s="206"/>
      <c r="IK38" s="206"/>
      <c r="IL38" s="206"/>
      <c r="IM38" s="206"/>
      <c r="IN38" s="206"/>
      <c r="IO38" s="206"/>
      <c r="IP38" s="206"/>
      <c r="IQ38" s="206"/>
      <c r="IR38" s="206"/>
      <c r="IS38" s="206"/>
      <c r="IT38" s="206"/>
      <c r="IU38" s="206"/>
      <c r="IV38" s="206"/>
    </row>
    <row r="39" spans="1:256" s="205" customFormat="1" ht="14.25">
      <c r="A39" s="206"/>
      <c r="B39" s="231"/>
      <c r="C39" s="231"/>
      <c r="D39" s="231"/>
      <c r="E39" s="231"/>
      <c r="F39" s="231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  <c r="FH39" s="206"/>
      <c r="FI39" s="206"/>
      <c r="FJ39" s="206"/>
      <c r="FK39" s="206"/>
      <c r="FL39" s="206"/>
      <c r="FM39" s="206"/>
      <c r="FN39" s="206"/>
      <c r="FO39" s="206"/>
      <c r="FP39" s="206"/>
      <c r="FQ39" s="206"/>
      <c r="FR39" s="206"/>
      <c r="FS39" s="206"/>
      <c r="FT39" s="206"/>
      <c r="FU39" s="206"/>
      <c r="FV39" s="206"/>
      <c r="FW39" s="206"/>
      <c r="FX39" s="206"/>
      <c r="FY39" s="206"/>
      <c r="FZ39" s="206"/>
      <c r="GA39" s="206"/>
      <c r="GB39" s="206"/>
      <c r="GC39" s="206"/>
      <c r="GD39" s="206"/>
      <c r="GE39" s="206"/>
      <c r="GF39" s="206"/>
      <c r="GG39" s="206"/>
      <c r="GH39" s="206"/>
      <c r="GI39" s="206"/>
      <c r="GJ39" s="206"/>
      <c r="GK39" s="206"/>
      <c r="GL39" s="206"/>
      <c r="GM39" s="206"/>
      <c r="GN39" s="206"/>
      <c r="GO39" s="206"/>
      <c r="GP39" s="206"/>
      <c r="GQ39" s="206"/>
      <c r="GR39" s="206"/>
      <c r="GS39" s="206"/>
      <c r="GT39" s="206"/>
      <c r="GU39" s="206"/>
      <c r="GV39" s="206"/>
      <c r="GW39" s="206"/>
      <c r="GX39" s="206"/>
      <c r="GY39" s="206"/>
      <c r="GZ39" s="206"/>
      <c r="HA39" s="206"/>
      <c r="HB39" s="206"/>
      <c r="HC39" s="206"/>
      <c r="HD39" s="206"/>
      <c r="HE39" s="206"/>
      <c r="HF39" s="206"/>
      <c r="HG39" s="206"/>
      <c r="HH39" s="206"/>
      <c r="HI39" s="206"/>
      <c r="HJ39" s="206"/>
      <c r="HK39" s="206"/>
      <c r="HL39" s="206"/>
      <c r="HM39" s="206"/>
      <c r="HN39" s="206"/>
      <c r="HO39" s="206"/>
      <c r="HP39" s="206"/>
      <c r="HQ39" s="206"/>
      <c r="HR39" s="206"/>
      <c r="HS39" s="206"/>
      <c r="HT39" s="206"/>
      <c r="HU39" s="206"/>
      <c r="HV39" s="206"/>
      <c r="HW39" s="206"/>
      <c r="HX39" s="206"/>
      <c r="HY39" s="206"/>
      <c r="HZ39" s="206"/>
      <c r="IA39" s="206"/>
      <c r="IB39" s="206"/>
      <c r="IC39" s="206"/>
      <c r="ID39" s="206"/>
      <c r="IE39" s="206"/>
      <c r="IF39" s="206"/>
      <c r="IG39" s="206"/>
      <c r="IH39" s="206"/>
      <c r="II39" s="206"/>
      <c r="IJ39" s="206"/>
      <c r="IK39" s="206"/>
      <c r="IL39" s="206"/>
      <c r="IM39" s="206"/>
      <c r="IN39" s="206"/>
      <c r="IO39" s="206"/>
      <c r="IP39" s="206"/>
      <c r="IQ39" s="206"/>
      <c r="IR39" s="206"/>
      <c r="IS39" s="206"/>
      <c r="IT39" s="206"/>
      <c r="IU39" s="206"/>
      <c r="IV39" s="206"/>
    </row>
    <row r="40" spans="1:256" s="205" customFormat="1" ht="14.25">
      <c r="A40" s="206"/>
      <c r="B40" s="231"/>
      <c r="C40" s="231"/>
      <c r="D40" s="231"/>
      <c r="E40" s="231"/>
      <c r="F40" s="231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6"/>
      <c r="HG40" s="206"/>
      <c r="HH40" s="206"/>
      <c r="HI40" s="206"/>
      <c r="HJ40" s="206"/>
      <c r="HK40" s="206"/>
      <c r="HL40" s="206"/>
      <c r="HM40" s="206"/>
      <c r="HN40" s="206"/>
      <c r="HO40" s="206"/>
      <c r="HP40" s="206"/>
      <c r="HQ40" s="206"/>
      <c r="HR40" s="206"/>
      <c r="HS40" s="206"/>
      <c r="HT40" s="206"/>
      <c r="HU40" s="206"/>
      <c r="HV40" s="206"/>
      <c r="HW40" s="206"/>
      <c r="HX40" s="206"/>
      <c r="HY40" s="206"/>
      <c r="HZ40" s="206"/>
      <c r="IA40" s="206"/>
      <c r="IB40" s="206"/>
      <c r="IC40" s="206"/>
      <c r="ID40" s="206"/>
      <c r="IE40" s="206"/>
      <c r="IF40" s="206"/>
      <c r="IG40" s="206"/>
      <c r="IH40" s="206"/>
      <c r="II40" s="206"/>
      <c r="IJ40" s="206"/>
      <c r="IK40" s="206"/>
      <c r="IL40" s="206"/>
      <c r="IM40" s="206"/>
      <c r="IN40" s="206"/>
      <c r="IO40" s="206"/>
      <c r="IP40" s="206"/>
      <c r="IQ40" s="206"/>
      <c r="IR40" s="206"/>
      <c r="IS40" s="206"/>
      <c r="IT40" s="206"/>
      <c r="IU40" s="206"/>
      <c r="IV40" s="206"/>
    </row>
    <row r="41" spans="1:256" s="205" customFormat="1" ht="14.25">
      <c r="A41" s="206"/>
      <c r="B41" s="231"/>
      <c r="C41" s="231"/>
      <c r="D41" s="231"/>
      <c r="E41" s="231"/>
      <c r="F41" s="231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  <c r="FT41" s="206"/>
      <c r="FU41" s="206"/>
      <c r="FV41" s="206"/>
      <c r="FW41" s="206"/>
      <c r="FX41" s="206"/>
      <c r="FY41" s="206"/>
      <c r="FZ41" s="206"/>
      <c r="GA41" s="206"/>
      <c r="GB41" s="206"/>
      <c r="GC41" s="206"/>
      <c r="GD41" s="206"/>
      <c r="GE41" s="206"/>
      <c r="GF41" s="206"/>
      <c r="GG41" s="206"/>
      <c r="GH41" s="206"/>
      <c r="GI41" s="206"/>
      <c r="GJ41" s="206"/>
      <c r="GK41" s="206"/>
      <c r="GL41" s="206"/>
      <c r="GM41" s="206"/>
      <c r="GN41" s="206"/>
      <c r="GO41" s="206"/>
      <c r="GP41" s="206"/>
      <c r="GQ41" s="206"/>
      <c r="GR41" s="206"/>
      <c r="GS41" s="206"/>
      <c r="GT41" s="206"/>
      <c r="GU41" s="206"/>
      <c r="GV41" s="206"/>
      <c r="GW41" s="206"/>
      <c r="GX41" s="206"/>
      <c r="GY41" s="206"/>
      <c r="GZ41" s="206"/>
      <c r="HA41" s="206"/>
      <c r="HB41" s="206"/>
      <c r="HC41" s="206"/>
      <c r="HD41" s="206"/>
      <c r="HE41" s="206"/>
      <c r="HF41" s="206"/>
      <c r="HG41" s="206"/>
      <c r="HH41" s="206"/>
      <c r="HI41" s="206"/>
      <c r="HJ41" s="206"/>
      <c r="HK41" s="206"/>
      <c r="HL41" s="206"/>
      <c r="HM41" s="206"/>
      <c r="HN41" s="206"/>
      <c r="HO41" s="206"/>
      <c r="HP41" s="206"/>
      <c r="HQ41" s="206"/>
      <c r="HR41" s="206"/>
      <c r="HS41" s="206"/>
      <c r="HT41" s="206"/>
      <c r="HU41" s="206"/>
      <c r="HV41" s="206"/>
      <c r="HW41" s="206"/>
      <c r="HX41" s="206"/>
      <c r="HY41" s="206"/>
      <c r="HZ41" s="206"/>
      <c r="IA41" s="206"/>
      <c r="IB41" s="206"/>
      <c r="IC41" s="206"/>
      <c r="ID41" s="206"/>
      <c r="IE41" s="206"/>
      <c r="IF41" s="206"/>
      <c r="IG41" s="206"/>
      <c r="IH41" s="206"/>
      <c r="II41" s="206"/>
      <c r="IJ41" s="206"/>
      <c r="IK41" s="206"/>
      <c r="IL41" s="206"/>
      <c r="IM41" s="206"/>
      <c r="IN41" s="206"/>
      <c r="IO41" s="206"/>
      <c r="IP41" s="206"/>
      <c r="IQ41" s="206"/>
      <c r="IR41" s="206"/>
      <c r="IS41" s="206"/>
      <c r="IT41" s="206"/>
      <c r="IU41" s="206"/>
      <c r="IV41" s="206"/>
    </row>
    <row r="42" spans="1:256" s="205" customFormat="1" ht="14.25">
      <c r="A42" s="206"/>
      <c r="B42" s="231"/>
      <c r="C42" s="231"/>
      <c r="D42" s="231"/>
      <c r="E42" s="231"/>
      <c r="F42" s="231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  <c r="FH42" s="206"/>
      <c r="FI42" s="206"/>
      <c r="FJ42" s="206"/>
      <c r="FK42" s="206"/>
      <c r="FL42" s="206"/>
      <c r="FM42" s="206"/>
      <c r="FN42" s="206"/>
      <c r="FO42" s="206"/>
      <c r="FP42" s="206"/>
      <c r="FQ42" s="206"/>
      <c r="FR42" s="206"/>
      <c r="FS42" s="206"/>
      <c r="FT42" s="206"/>
      <c r="FU42" s="206"/>
      <c r="FV42" s="206"/>
      <c r="FW42" s="206"/>
      <c r="FX42" s="206"/>
      <c r="FY42" s="206"/>
      <c r="FZ42" s="206"/>
      <c r="GA42" s="206"/>
      <c r="GB42" s="206"/>
      <c r="GC42" s="206"/>
      <c r="GD42" s="206"/>
      <c r="GE42" s="206"/>
      <c r="GF42" s="206"/>
      <c r="GG42" s="206"/>
      <c r="GH42" s="206"/>
      <c r="GI42" s="206"/>
      <c r="GJ42" s="206"/>
      <c r="GK42" s="206"/>
      <c r="GL42" s="206"/>
      <c r="GM42" s="206"/>
      <c r="GN42" s="206"/>
      <c r="GO42" s="206"/>
      <c r="GP42" s="206"/>
      <c r="GQ42" s="206"/>
      <c r="GR42" s="206"/>
      <c r="GS42" s="206"/>
      <c r="GT42" s="206"/>
      <c r="GU42" s="206"/>
      <c r="GV42" s="206"/>
      <c r="GW42" s="206"/>
      <c r="GX42" s="206"/>
      <c r="GY42" s="206"/>
      <c r="GZ42" s="206"/>
      <c r="HA42" s="206"/>
      <c r="HB42" s="206"/>
      <c r="HC42" s="206"/>
      <c r="HD42" s="206"/>
      <c r="HE42" s="206"/>
      <c r="HF42" s="206"/>
      <c r="HG42" s="206"/>
      <c r="HH42" s="206"/>
      <c r="HI42" s="206"/>
      <c r="HJ42" s="206"/>
      <c r="HK42" s="206"/>
      <c r="HL42" s="206"/>
      <c r="HM42" s="206"/>
      <c r="HN42" s="206"/>
      <c r="HO42" s="206"/>
      <c r="HP42" s="206"/>
      <c r="HQ42" s="206"/>
      <c r="HR42" s="206"/>
      <c r="HS42" s="206"/>
      <c r="HT42" s="206"/>
      <c r="HU42" s="206"/>
      <c r="HV42" s="206"/>
      <c r="HW42" s="206"/>
      <c r="HX42" s="206"/>
      <c r="HY42" s="206"/>
      <c r="HZ42" s="206"/>
      <c r="IA42" s="206"/>
      <c r="IB42" s="206"/>
      <c r="IC42" s="206"/>
      <c r="ID42" s="206"/>
      <c r="IE42" s="206"/>
      <c r="IF42" s="206"/>
      <c r="IG42" s="206"/>
      <c r="IH42" s="206"/>
      <c r="II42" s="206"/>
      <c r="IJ42" s="206"/>
      <c r="IK42" s="206"/>
      <c r="IL42" s="206"/>
      <c r="IM42" s="206"/>
      <c r="IN42" s="206"/>
      <c r="IO42" s="206"/>
      <c r="IP42" s="206"/>
      <c r="IQ42" s="206"/>
      <c r="IR42" s="206"/>
      <c r="IS42" s="206"/>
      <c r="IT42" s="206"/>
      <c r="IU42" s="206"/>
      <c r="IV42" s="206"/>
    </row>
    <row r="43" spans="1:256" s="205" customFormat="1" ht="14.25">
      <c r="A43" s="206"/>
      <c r="B43" s="231"/>
      <c r="C43" s="231"/>
      <c r="D43" s="231"/>
      <c r="E43" s="231"/>
      <c r="F43" s="231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  <c r="FH43" s="206"/>
      <c r="FI43" s="206"/>
      <c r="FJ43" s="206"/>
      <c r="FK43" s="206"/>
      <c r="FL43" s="206"/>
      <c r="FM43" s="206"/>
      <c r="FN43" s="206"/>
      <c r="FO43" s="206"/>
      <c r="FP43" s="206"/>
      <c r="FQ43" s="206"/>
      <c r="FR43" s="206"/>
      <c r="FS43" s="206"/>
      <c r="FT43" s="206"/>
      <c r="FU43" s="206"/>
      <c r="FV43" s="206"/>
      <c r="FW43" s="206"/>
      <c r="FX43" s="206"/>
      <c r="FY43" s="206"/>
      <c r="FZ43" s="206"/>
      <c r="GA43" s="206"/>
      <c r="GB43" s="206"/>
      <c r="GC43" s="206"/>
      <c r="GD43" s="206"/>
      <c r="GE43" s="206"/>
      <c r="GF43" s="206"/>
      <c r="GG43" s="206"/>
      <c r="GH43" s="206"/>
      <c r="GI43" s="206"/>
      <c r="GJ43" s="206"/>
      <c r="GK43" s="206"/>
      <c r="GL43" s="206"/>
      <c r="GM43" s="206"/>
      <c r="GN43" s="206"/>
      <c r="GO43" s="206"/>
      <c r="GP43" s="206"/>
      <c r="GQ43" s="206"/>
      <c r="GR43" s="206"/>
      <c r="GS43" s="206"/>
      <c r="GT43" s="206"/>
      <c r="GU43" s="206"/>
      <c r="GV43" s="206"/>
      <c r="GW43" s="206"/>
      <c r="GX43" s="206"/>
      <c r="GY43" s="206"/>
      <c r="GZ43" s="206"/>
      <c r="HA43" s="206"/>
      <c r="HB43" s="206"/>
      <c r="HC43" s="206"/>
      <c r="HD43" s="206"/>
      <c r="HE43" s="206"/>
      <c r="HF43" s="206"/>
      <c r="HG43" s="206"/>
      <c r="HH43" s="206"/>
      <c r="HI43" s="206"/>
      <c r="HJ43" s="206"/>
      <c r="HK43" s="206"/>
      <c r="HL43" s="206"/>
      <c r="HM43" s="206"/>
      <c r="HN43" s="206"/>
      <c r="HO43" s="206"/>
      <c r="HP43" s="206"/>
      <c r="HQ43" s="206"/>
      <c r="HR43" s="206"/>
      <c r="HS43" s="206"/>
      <c r="HT43" s="206"/>
      <c r="HU43" s="206"/>
      <c r="HV43" s="206"/>
      <c r="HW43" s="206"/>
      <c r="HX43" s="206"/>
      <c r="HY43" s="206"/>
      <c r="HZ43" s="206"/>
      <c r="IA43" s="206"/>
      <c r="IB43" s="206"/>
      <c r="IC43" s="206"/>
      <c r="ID43" s="206"/>
      <c r="IE43" s="206"/>
      <c r="IF43" s="206"/>
      <c r="IG43" s="206"/>
      <c r="IH43" s="206"/>
      <c r="II43" s="206"/>
      <c r="IJ43" s="206"/>
      <c r="IK43" s="206"/>
      <c r="IL43" s="206"/>
      <c r="IM43" s="206"/>
      <c r="IN43" s="206"/>
      <c r="IO43" s="206"/>
      <c r="IP43" s="206"/>
      <c r="IQ43" s="206"/>
      <c r="IR43" s="206"/>
      <c r="IS43" s="206"/>
      <c r="IT43" s="206"/>
      <c r="IU43" s="206"/>
      <c r="IV43" s="206"/>
    </row>
    <row r="44" spans="1:256" s="205" customFormat="1" ht="14.25">
      <c r="A44" s="206"/>
      <c r="B44" s="231"/>
      <c r="C44" s="231"/>
      <c r="D44" s="231"/>
      <c r="E44" s="231"/>
      <c r="F44" s="231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  <c r="FH44" s="206"/>
      <c r="FI44" s="206"/>
      <c r="FJ44" s="206"/>
      <c r="FK44" s="206"/>
      <c r="FL44" s="206"/>
      <c r="FM44" s="206"/>
      <c r="FN44" s="206"/>
      <c r="FO44" s="206"/>
      <c r="FP44" s="206"/>
      <c r="FQ44" s="206"/>
      <c r="FR44" s="206"/>
      <c r="FS44" s="206"/>
      <c r="FT44" s="206"/>
      <c r="FU44" s="206"/>
      <c r="FV44" s="206"/>
      <c r="FW44" s="206"/>
      <c r="FX44" s="206"/>
      <c r="FY44" s="206"/>
      <c r="FZ44" s="206"/>
      <c r="GA44" s="206"/>
      <c r="GB44" s="206"/>
      <c r="GC44" s="206"/>
      <c r="GD44" s="206"/>
      <c r="GE44" s="206"/>
      <c r="GF44" s="206"/>
      <c r="GG44" s="206"/>
      <c r="GH44" s="206"/>
      <c r="GI44" s="206"/>
      <c r="GJ44" s="206"/>
      <c r="GK44" s="206"/>
      <c r="GL44" s="206"/>
      <c r="GM44" s="206"/>
      <c r="GN44" s="206"/>
      <c r="GO44" s="206"/>
      <c r="GP44" s="206"/>
      <c r="GQ44" s="206"/>
      <c r="GR44" s="206"/>
      <c r="GS44" s="206"/>
      <c r="GT44" s="206"/>
      <c r="GU44" s="206"/>
      <c r="GV44" s="206"/>
      <c r="GW44" s="206"/>
      <c r="GX44" s="206"/>
      <c r="GY44" s="206"/>
      <c r="GZ44" s="206"/>
      <c r="HA44" s="206"/>
      <c r="HB44" s="206"/>
      <c r="HC44" s="206"/>
      <c r="HD44" s="206"/>
      <c r="HE44" s="206"/>
      <c r="HF44" s="206"/>
      <c r="HG44" s="206"/>
      <c r="HH44" s="206"/>
      <c r="HI44" s="206"/>
      <c r="HJ44" s="206"/>
      <c r="HK44" s="206"/>
      <c r="HL44" s="206"/>
      <c r="HM44" s="206"/>
      <c r="HN44" s="206"/>
      <c r="HO44" s="206"/>
      <c r="HP44" s="206"/>
      <c r="HQ44" s="206"/>
      <c r="HR44" s="206"/>
      <c r="HS44" s="206"/>
      <c r="HT44" s="206"/>
      <c r="HU44" s="206"/>
      <c r="HV44" s="206"/>
      <c r="HW44" s="206"/>
      <c r="HX44" s="206"/>
      <c r="HY44" s="206"/>
      <c r="HZ44" s="206"/>
      <c r="IA44" s="206"/>
      <c r="IB44" s="206"/>
      <c r="IC44" s="206"/>
      <c r="ID44" s="206"/>
      <c r="IE44" s="206"/>
      <c r="IF44" s="206"/>
      <c r="IG44" s="206"/>
      <c r="IH44" s="206"/>
      <c r="II44" s="206"/>
      <c r="IJ44" s="206"/>
      <c r="IK44" s="206"/>
      <c r="IL44" s="206"/>
      <c r="IM44" s="206"/>
      <c r="IN44" s="206"/>
      <c r="IO44" s="206"/>
      <c r="IP44" s="206"/>
      <c r="IQ44" s="206"/>
      <c r="IR44" s="206"/>
      <c r="IS44" s="206"/>
      <c r="IT44" s="206"/>
      <c r="IU44" s="206"/>
      <c r="IV44" s="206"/>
    </row>
    <row r="45" spans="1:256" s="205" customFormat="1" ht="14.25">
      <c r="A45" s="206"/>
      <c r="B45" s="231"/>
      <c r="C45" s="231"/>
      <c r="D45" s="231"/>
      <c r="E45" s="231"/>
      <c r="F45" s="231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6"/>
      <c r="FH45" s="206"/>
      <c r="FI45" s="206"/>
      <c r="FJ45" s="206"/>
      <c r="FK45" s="206"/>
      <c r="FL45" s="206"/>
      <c r="FM45" s="206"/>
      <c r="FN45" s="206"/>
      <c r="FO45" s="206"/>
      <c r="FP45" s="206"/>
      <c r="FQ45" s="206"/>
      <c r="FR45" s="206"/>
      <c r="FS45" s="206"/>
      <c r="FT45" s="206"/>
      <c r="FU45" s="206"/>
      <c r="FV45" s="206"/>
      <c r="FW45" s="206"/>
      <c r="FX45" s="206"/>
      <c r="FY45" s="206"/>
      <c r="FZ45" s="206"/>
      <c r="GA45" s="206"/>
      <c r="GB45" s="206"/>
      <c r="GC45" s="206"/>
      <c r="GD45" s="206"/>
      <c r="GE45" s="206"/>
      <c r="GF45" s="206"/>
      <c r="GG45" s="206"/>
      <c r="GH45" s="206"/>
      <c r="GI45" s="206"/>
      <c r="GJ45" s="206"/>
      <c r="GK45" s="206"/>
      <c r="GL45" s="206"/>
      <c r="GM45" s="206"/>
      <c r="GN45" s="206"/>
      <c r="GO45" s="206"/>
      <c r="GP45" s="206"/>
      <c r="GQ45" s="206"/>
      <c r="GR45" s="206"/>
      <c r="GS45" s="206"/>
      <c r="GT45" s="206"/>
      <c r="GU45" s="206"/>
      <c r="GV45" s="206"/>
      <c r="GW45" s="206"/>
      <c r="GX45" s="206"/>
      <c r="GY45" s="206"/>
      <c r="GZ45" s="206"/>
      <c r="HA45" s="206"/>
      <c r="HB45" s="206"/>
      <c r="HC45" s="206"/>
      <c r="HD45" s="206"/>
      <c r="HE45" s="206"/>
      <c r="HF45" s="206"/>
      <c r="HG45" s="206"/>
      <c r="HH45" s="206"/>
      <c r="HI45" s="206"/>
      <c r="HJ45" s="206"/>
      <c r="HK45" s="206"/>
      <c r="HL45" s="206"/>
      <c r="HM45" s="206"/>
      <c r="HN45" s="206"/>
      <c r="HO45" s="206"/>
      <c r="HP45" s="206"/>
      <c r="HQ45" s="206"/>
      <c r="HR45" s="206"/>
      <c r="HS45" s="206"/>
      <c r="HT45" s="206"/>
      <c r="HU45" s="206"/>
      <c r="HV45" s="206"/>
      <c r="HW45" s="206"/>
      <c r="HX45" s="206"/>
      <c r="HY45" s="206"/>
      <c r="HZ45" s="206"/>
      <c r="IA45" s="206"/>
      <c r="IB45" s="206"/>
      <c r="IC45" s="206"/>
      <c r="ID45" s="206"/>
      <c r="IE45" s="206"/>
      <c r="IF45" s="206"/>
      <c r="IG45" s="206"/>
      <c r="IH45" s="206"/>
      <c r="II45" s="206"/>
      <c r="IJ45" s="206"/>
      <c r="IK45" s="206"/>
      <c r="IL45" s="206"/>
      <c r="IM45" s="206"/>
      <c r="IN45" s="206"/>
      <c r="IO45" s="206"/>
      <c r="IP45" s="206"/>
      <c r="IQ45" s="206"/>
      <c r="IR45" s="206"/>
      <c r="IS45" s="206"/>
      <c r="IT45" s="206"/>
      <c r="IU45" s="206"/>
      <c r="IV45" s="206"/>
    </row>
    <row r="46" spans="1:256" s="205" customFormat="1" ht="14.25">
      <c r="A46" s="206"/>
      <c r="B46" s="231"/>
      <c r="C46" s="231"/>
      <c r="D46" s="231"/>
      <c r="E46" s="231"/>
      <c r="F46" s="231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6"/>
      <c r="FH46" s="206"/>
      <c r="FI46" s="206"/>
      <c r="FJ46" s="206"/>
      <c r="FK46" s="206"/>
      <c r="FL46" s="206"/>
      <c r="FM46" s="206"/>
      <c r="FN46" s="206"/>
      <c r="FO46" s="206"/>
      <c r="FP46" s="206"/>
      <c r="FQ46" s="206"/>
      <c r="FR46" s="206"/>
      <c r="FS46" s="206"/>
      <c r="FT46" s="206"/>
      <c r="FU46" s="206"/>
      <c r="FV46" s="206"/>
      <c r="FW46" s="206"/>
      <c r="FX46" s="206"/>
      <c r="FY46" s="206"/>
      <c r="FZ46" s="206"/>
      <c r="GA46" s="206"/>
      <c r="GB46" s="206"/>
      <c r="GC46" s="206"/>
      <c r="GD46" s="206"/>
      <c r="GE46" s="206"/>
      <c r="GF46" s="206"/>
      <c r="GG46" s="206"/>
      <c r="GH46" s="206"/>
      <c r="GI46" s="206"/>
      <c r="GJ46" s="206"/>
      <c r="GK46" s="206"/>
      <c r="GL46" s="206"/>
      <c r="GM46" s="206"/>
      <c r="GN46" s="206"/>
      <c r="GO46" s="206"/>
      <c r="GP46" s="206"/>
      <c r="GQ46" s="206"/>
      <c r="GR46" s="206"/>
      <c r="GS46" s="206"/>
      <c r="GT46" s="206"/>
      <c r="GU46" s="206"/>
      <c r="GV46" s="206"/>
      <c r="GW46" s="206"/>
      <c r="GX46" s="206"/>
      <c r="GY46" s="206"/>
      <c r="GZ46" s="206"/>
      <c r="HA46" s="206"/>
      <c r="HB46" s="206"/>
      <c r="HC46" s="206"/>
      <c r="HD46" s="206"/>
      <c r="HE46" s="206"/>
      <c r="HF46" s="206"/>
      <c r="HG46" s="206"/>
      <c r="HH46" s="206"/>
      <c r="HI46" s="206"/>
      <c r="HJ46" s="206"/>
      <c r="HK46" s="206"/>
      <c r="HL46" s="206"/>
      <c r="HM46" s="206"/>
      <c r="HN46" s="206"/>
      <c r="HO46" s="206"/>
      <c r="HP46" s="206"/>
      <c r="HQ46" s="206"/>
      <c r="HR46" s="206"/>
      <c r="HS46" s="206"/>
      <c r="HT46" s="206"/>
      <c r="HU46" s="206"/>
      <c r="HV46" s="206"/>
      <c r="HW46" s="206"/>
      <c r="HX46" s="206"/>
      <c r="HY46" s="206"/>
      <c r="HZ46" s="206"/>
      <c r="IA46" s="206"/>
      <c r="IB46" s="206"/>
      <c r="IC46" s="206"/>
      <c r="ID46" s="206"/>
      <c r="IE46" s="206"/>
      <c r="IF46" s="206"/>
      <c r="IG46" s="206"/>
      <c r="IH46" s="206"/>
      <c r="II46" s="206"/>
      <c r="IJ46" s="206"/>
      <c r="IK46" s="206"/>
      <c r="IL46" s="206"/>
      <c r="IM46" s="206"/>
      <c r="IN46" s="206"/>
      <c r="IO46" s="206"/>
      <c r="IP46" s="206"/>
      <c r="IQ46" s="206"/>
      <c r="IR46" s="206"/>
      <c r="IS46" s="206"/>
      <c r="IT46" s="206"/>
      <c r="IU46" s="206"/>
      <c r="IV46" s="206"/>
    </row>
    <row r="47" spans="1:256" s="205" customFormat="1" ht="14.25">
      <c r="A47" s="206"/>
      <c r="B47" s="231"/>
      <c r="C47" s="231"/>
      <c r="D47" s="231"/>
      <c r="E47" s="231"/>
      <c r="F47" s="231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6"/>
      <c r="FH47" s="206"/>
      <c r="FI47" s="206"/>
      <c r="FJ47" s="206"/>
      <c r="FK47" s="206"/>
      <c r="FL47" s="206"/>
      <c r="FM47" s="206"/>
      <c r="FN47" s="206"/>
      <c r="FO47" s="206"/>
      <c r="FP47" s="206"/>
      <c r="FQ47" s="206"/>
      <c r="FR47" s="206"/>
      <c r="FS47" s="206"/>
      <c r="FT47" s="206"/>
      <c r="FU47" s="206"/>
      <c r="FV47" s="206"/>
      <c r="FW47" s="206"/>
      <c r="FX47" s="206"/>
      <c r="FY47" s="206"/>
      <c r="FZ47" s="206"/>
      <c r="GA47" s="206"/>
      <c r="GB47" s="206"/>
      <c r="GC47" s="206"/>
      <c r="GD47" s="206"/>
      <c r="GE47" s="206"/>
      <c r="GF47" s="206"/>
      <c r="GG47" s="206"/>
      <c r="GH47" s="206"/>
      <c r="GI47" s="206"/>
      <c r="GJ47" s="206"/>
      <c r="GK47" s="206"/>
      <c r="GL47" s="206"/>
      <c r="GM47" s="206"/>
      <c r="GN47" s="206"/>
      <c r="GO47" s="206"/>
      <c r="GP47" s="206"/>
      <c r="GQ47" s="206"/>
      <c r="GR47" s="206"/>
      <c r="GS47" s="206"/>
      <c r="GT47" s="206"/>
      <c r="GU47" s="206"/>
      <c r="GV47" s="206"/>
      <c r="GW47" s="206"/>
      <c r="GX47" s="206"/>
      <c r="GY47" s="206"/>
      <c r="GZ47" s="206"/>
      <c r="HA47" s="206"/>
      <c r="HB47" s="206"/>
      <c r="HC47" s="206"/>
      <c r="HD47" s="206"/>
      <c r="HE47" s="206"/>
      <c r="HF47" s="206"/>
      <c r="HG47" s="206"/>
      <c r="HH47" s="206"/>
      <c r="HI47" s="206"/>
      <c r="HJ47" s="206"/>
      <c r="HK47" s="206"/>
      <c r="HL47" s="206"/>
      <c r="HM47" s="206"/>
      <c r="HN47" s="206"/>
      <c r="HO47" s="206"/>
      <c r="HP47" s="206"/>
      <c r="HQ47" s="206"/>
      <c r="HR47" s="206"/>
      <c r="HS47" s="206"/>
      <c r="HT47" s="206"/>
      <c r="HU47" s="206"/>
      <c r="HV47" s="206"/>
      <c r="HW47" s="206"/>
      <c r="HX47" s="206"/>
      <c r="HY47" s="206"/>
      <c r="HZ47" s="206"/>
      <c r="IA47" s="206"/>
      <c r="IB47" s="206"/>
      <c r="IC47" s="206"/>
      <c r="ID47" s="206"/>
      <c r="IE47" s="206"/>
      <c r="IF47" s="206"/>
      <c r="IG47" s="206"/>
      <c r="IH47" s="206"/>
      <c r="II47" s="206"/>
      <c r="IJ47" s="206"/>
      <c r="IK47" s="206"/>
      <c r="IL47" s="206"/>
      <c r="IM47" s="206"/>
      <c r="IN47" s="206"/>
      <c r="IO47" s="206"/>
      <c r="IP47" s="206"/>
      <c r="IQ47" s="206"/>
      <c r="IR47" s="206"/>
      <c r="IS47" s="206"/>
      <c r="IT47" s="206"/>
      <c r="IU47" s="206"/>
      <c r="IV47" s="206"/>
    </row>
    <row r="48" spans="1:256" s="205" customFormat="1" ht="14.25">
      <c r="A48" s="206"/>
      <c r="B48" s="231"/>
      <c r="C48" s="231"/>
      <c r="D48" s="231"/>
      <c r="E48" s="231"/>
      <c r="F48" s="231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6"/>
      <c r="FF48" s="206"/>
      <c r="FG48" s="206"/>
      <c r="FH48" s="206"/>
      <c r="FI48" s="206"/>
      <c r="FJ48" s="206"/>
      <c r="FK48" s="206"/>
      <c r="FL48" s="206"/>
      <c r="FM48" s="206"/>
      <c r="FN48" s="206"/>
      <c r="FO48" s="206"/>
      <c r="FP48" s="206"/>
      <c r="FQ48" s="206"/>
      <c r="FR48" s="206"/>
      <c r="FS48" s="206"/>
      <c r="FT48" s="206"/>
      <c r="FU48" s="206"/>
      <c r="FV48" s="206"/>
      <c r="FW48" s="206"/>
      <c r="FX48" s="206"/>
      <c r="FY48" s="206"/>
      <c r="FZ48" s="206"/>
      <c r="GA48" s="206"/>
      <c r="GB48" s="206"/>
      <c r="GC48" s="206"/>
      <c r="GD48" s="206"/>
      <c r="GE48" s="206"/>
      <c r="GF48" s="206"/>
      <c r="GG48" s="206"/>
      <c r="GH48" s="206"/>
      <c r="GI48" s="206"/>
      <c r="GJ48" s="206"/>
      <c r="GK48" s="206"/>
      <c r="GL48" s="206"/>
      <c r="GM48" s="206"/>
      <c r="GN48" s="206"/>
      <c r="GO48" s="206"/>
      <c r="GP48" s="206"/>
      <c r="GQ48" s="206"/>
      <c r="GR48" s="206"/>
      <c r="GS48" s="206"/>
      <c r="GT48" s="206"/>
      <c r="GU48" s="206"/>
      <c r="GV48" s="206"/>
      <c r="GW48" s="206"/>
      <c r="GX48" s="206"/>
      <c r="GY48" s="206"/>
      <c r="GZ48" s="206"/>
      <c r="HA48" s="206"/>
      <c r="HB48" s="206"/>
      <c r="HC48" s="206"/>
      <c r="HD48" s="206"/>
      <c r="HE48" s="206"/>
      <c r="HF48" s="206"/>
      <c r="HG48" s="206"/>
      <c r="HH48" s="206"/>
      <c r="HI48" s="206"/>
      <c r="HJ48" s="206"/>
      <c r="HK48" s="206"/>
      <c r="HL48" s="206"/>
      <c r="HM48" s="206"/>
      <c r="HN48" s="206"/>
      <c r="HO48" s="206"/>
      <c r="HP48" s="206"/>
      <c r="HQ48" s="206"/>
      <c r="HR48" s="206"/>
      <c r="HS48" s="206"/>
      <c r="HT48" s="206"/>
      <c r="HU48" s="206"/>
      <c r="HV48" s="206"/>
      <c r="HW48" s="206"/>
      <c r="HX48" s="206"/>
      <c r="HY48" s="206"/>
      <c r="HZ48" s="206"/>
      <c r="IA48" s="206"/>
      <c r="IB48" s="206"/>
      <c r="IC48" s="206"/>
      <c r="ID48" s="206"/>
      <c r="IE48" s="206"/>
      <c r="IF48" s="206"/>
      <c r="IG48" s="206"/>
      <c r="IH48" s="206"/>
      <c r="II48" s="206"/>
      <c r="IJ48" s="206"/>
      <c r="IK48" s="206"/>
      <c r="IL48" s="206"/>
      <c r="IM48" s="206"/>
      <c r="IN48" s="206"/>
      <c r="IO48" s="206"/>
      <c r="IP48" s="206"/>
      <c r="IQ48" s="206"/>
      <c r="IR48" s="206"/>
      <c r="IS48" s="206"/>
      <c r="IT48" s="206"/>
      <c r="IU48" s="206"/>
      <c r="IV48" s="206"/>
    </row>
    <row r="49" spans="1:256" s="205" customFormat="1" ht="14.25">
      <c r="A49" s="206"/>
      <c r="B49" s="231"/>
      <c r="C49" s="231"/>
      <c r="D49" s="231"/>
      <c r="E49" s="231"/>
      <c r="F49" s="231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  <c r="FF49" s="206"/>
      <c r="FG49" s="206"/>
      <c r="FH49" s="206"/>
      <c r="FI49" s="206"/>
      <c r="FJ49" s="206"/>
      <c r="FK49" s="206"/>
      <c r="FL49" s="206"/>
      <c r="FM49" s="206"/>
      <c r="FN49" s="206"/>
      <c r="FO49" s="206"/>
      <c r="FP49" s="206"/>
      <c r="FQ49" s="206"/>
      <c r="FR49" s="206"/>
      <c r="FS49" s="206"/>
      <c r="FT49" s="206"/>
      <c r="FU49" s="206"/>
      <c r="FV49" s="206"/>
      <c r="FW49" s="206"/>
      <c r="FX49" s="206"/>
      <c r="FY49" s="206"/>
      <c r="FZ49" s="206"/>
      <c r="GA49" s="206"/>
      <c r="GB49" s="206"/>
      <c r="GC49" s="206"/>
      <c r="GD49" s="206"/>
      <c r="GE49" s="206"/>
      <c r="GF49" s="206"/>
      <c r="GG49" s="206"/>
      <c r="GH49" s="206"/>
      <c r="GI49" s="206"/>
      <c r="GJ49" s="206"/>
      <c r="GK49" s="206"/>
      <c r="GL49" s="206"/>
      <c r="GM49" s="206"/>
      <c r="GN49" s="206"/>
      <c r="GO49" s="206"/>
      <c r="GP49" s="206"/>
      <c r="GQ49" s="206"/>
      <c r="GR49" s="206"/>
      <c r="GS49" s="206"/>
      <c r="GT49" s="206"/>
      <c r="GU49" s="206"/>
      <c r="GV49" s="206"/>
      <c r="GW49" s="206"/>
      <c r="GX49" s="206"/>
      <c r="GY49" s="206"/>
      <c r="GZ49" s="206"/>
      <c r="HA49" s="206"/>
      <c r="HB49" s="206"/>
      <c r="HC49" s="206"/>
      <c r="HD49" s="206"/>
      <c r="HE49" s="206"/>
      <c r="HF49" s="206"/>
      <c r="HG49" s="206"/>
      <c r="HH49" s="206"/>
      <c r="HI49" s="206"/>
      <c r="HJ49" s="206"/>
      <c r="HK49" s="206"/>
      <c r="HL49" s="206"/>
      <c r="HM49" s="206"/>
      <c r="HN49" s="206"/>
      <c r="HO49" s="206"/>
      <c r="HP49" s="206"/>
      <c r="HQ49" s="206"/>
      <c r="HR49" s="206"/>
      <c r="HS49" s="206"/>
      <c r="HT49" s="206"/>
      <c r="HU49" s="206"/>
      <c r="HV49" s="206"/>
      <c r="HW49" s="206"/>
      <c r="HX49" s="206"/>
      <c r="HY49" s="206"/>
      <c r="HZ49" s="206"/>
      <c r="IA49" s="206"/>
      <c r="IB49" s="206"/>
      <c r="IC49" s="206"/>
      <c r="ID49" s="206"/>
      <c r="IE49" s="206"/>
      <c r="IF49" s="206"/>
      <c r="IG49" s="206"/>
      <c r="IH49" s="206"/>
      <c r="II49" s="206"/>
      <c r="IJ49" s="206"/>
      <c r="IK49" s="206"/>
      <c r="IL49" s="206"/>
      <c r="IM49" s="206"/>
      <c r="IN49" s="206"/>
      <c r="IO49" s="206"/>
      <c r="IP49" s="206"/>
      <c r="IQ49" s="206"/>
      <c r="IR49" s="206"/>
      <c r="IS49" s="206"/>
      <c r="IT49" s="206"/>
      <c r="IU49" s="206"/>
      <c r="IV49" s="206"/>
    </row>
    <row r="50" spans="251:256" s="205" customFormat="1" ht="14.25">
      <c r="IQ50" s="206"/>
      <c r="IR50" s="206"/>
      <c r="IS50" s="206"/>
      <c r="IT50" s="206"/>
      <c r="IU50" s="206"/>
      <c r="IV50" s="206"/>
    </row>
    <row r="51" spans="251:256" s="205" customFormat="1" ht="14.25">
      <c r="IQ51" s="206"/>
      <c r="IR51" s="206"/>
      <c r="IS51" s="206"/>
      <c r="IT51" s="206"/>
      <c r="IU51" s="206"/>
      <c r="IV51" s="206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79" right="0.79" top="0.98" bottom="0.98" header="0.12" footer="0.31"/>
  <pageSetup firstPageNumber="88" useFirstPageNumber="1" fitToHeight="0" fitToWidth="0" horizontalDpi="600" verticalDpi="600" orientation="portrait" paperSize="9" scale="90"/>
  <headerFooter scaleWithDoc="0" alignWithMargins="0">
    <oddFooter>&amp;C&amp;15—&amp;P—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showGridLines="0" showZeros="0" workbookViewId="0" topLeftCell="A1">
      <selection activeCell="K10" sqref="K10"/>
    </sheetView>
  </sheetViews>
  <sheetFormatPr defaultColWidth="9.00390625" defaultRowHeight="12.75" customHeight="1"/>
  <cols>
    <col min="1" max="1" width="41.25390625" style="177" customWidth="1"/>
    <col min="2" max="4" width="8.625" style="177" customWidth="1"/>
    <col min="5" max="5" width="9.75390625" style="177" customWidth="1"/>
    <col min="6" max="6" width="8.625" style="177" customWidth="1"/>
    <col min="7" max="7" width="6.625" style="177" customWidth="1"/>
    <col min="8" max="9" width="9.00390625" style="177" customWidth="1"/>
    <col min="10" max="10" width="10.375" style="177" customWidth="1"/>
    <col min="11" max="12" width="9.00390625" style="177" customWidth="1"/>
    <col min="13" max="13" width="3.875" style="177" customWidth="1"/>
    <col min="14" max="14" width="9.00390625" style="177" hidden="1" customWidth="1"/>
    <col min="15" max="15" width="7.00390625" style="177" hidden="1" customWidth="1"/>
    <col min="16" max="16384" width="9.00390625" style="177" customWidth="1"/>
  </cols>
  <sheetData>
    <row r="1" spans="1:15" s="174" customFormat="1" ht="36" customHeight="1">
      <c r="A1" s="178" t="s">
        <v>1061</v>
      </c>
      <c r="B1" s="178"/>
      <c r="C1" s="178"/>
      <c r="D1" s="178"/>
      <c r="E1" s="178"/>
      <c r="F1" s="178"/>
      <c r="G1" s="178"/>
      <c r="H1" s="179"/>
      <c r="I1" s="179"/>
      <c r="J1" s="179"/>
      <c r="K1" s="179"/>
      <c r="L1" s="179"/>
      <c r="M1" s="179"/>
      <c r="N1" s="179"/>
      <c r="O1" s="179"/>
    </row>
    <row r="2" spans="1:15" s="175" customFormat="1" ht="18" customHeight="1">
      <c r="A2" s="180" t="s">
        <v>0</v>
      </c>
      <c r="B2" s="181"/>
      <c r="C2" s="182"/>
      <c r="D2" s="182"/>
      <c r="E2" s="182"/>
      <c r="F2" s="182"/>
      <c r="G2" s="183" t="s">
        <v>48</v>
      </c>
      <c r="H2" s="184"/>
      <c r="I2" s="184"/>
      <c r="J2" s="184"/>
      <c r="K2" s="184"/>
      <c r="L2" s="184"/>
      <c r="M2" s="184"/>
      <c r="N2" s="184"/>
      <c r="O2" s="184"/>
    </row>
    <row r="3" spans="1:15" ht="18" customHeight="1">
      <c r="A3" s="9" t="s">
        <v>49</v>
      </c>
      <c r="B3" s="40" t="s">
        <v>1062</v>
      </c>
      <c r="C3" s="41" t="s">
        <v>51</v>
      </c>
      <c r="D3" s="42"/>
      <c r="E3" s="43"/>
      <c r="F3" s="44" t="s">
        <v>94</v>
      </c>
      <c r="G3" s="185" t="s">
        <v>926</v>
      </c>
      <c r="H3" s="184"/>
      <c r="I3" s="184"/>
      <c r="J3" s="184"/>
      <c r="K3" s="184"/>
      <c r="L3" s="184"/>
      <c r="M3" s="184"/>
      <c r="N3" s="184"/>
      <c r="O3" s="184"/>
    </row>
    <row r="4" spans="1:15" ht="16.5" customHeight="1">
      <c r="A4" s="12"/>
      <c r="B4" s="40"/>
      <c r="C4" s="47" t="s">
        <v>662</v>
      </c>
      <c r="D4" s="47" t="s">
        <v>55</v>
      </c>
      <c r="E4" s="47" t="s">
        <v>1033</v>
      </c>
      <c r="F4" s="48"/>
      <c r="G4" s="186"/>
      <c r="H4" s="184"/>
      <c r="I4" s="184"/>
      <c r="J4" s="184"/>
      <c r="K4" s="184"/>
      <c r="L4" s="184"/>
      <c r="M4" s="184"/>
      <c r="N4" s="184"/>
      <c r="O4" s="184"/>
    </row>
    <row r="5" spans="1:15" s="176" customFormat="1" ht="16.5" customHeight="1">
      <c r="A5" s="115" t="s">
        <v>1063</v>
      </c>
      <c r="B5" s="158">
        <v>1507.147586505</v>
      </c>
      <c r="C5" s="159">
        <v>2482.4828000677003</v>
      </c>
      <c r="D5" s="187">
        <f>D9+D13+D16+D20+D24+D28+D32+D36</f>
        <v>1768.0740148016998</v>
      </c>
      <c r="E5" s="103">
        <f aca="true" t="shared" si="0" ref="E5:E31">D5/C5*100</f>
        <v>71.22200462994073</v>
      </c>
      <c r="F5" s="104">
        <f aca="true" t="shared" si="1" ref="F5:F38">D5/B5*100</f>
        <v>117.31259968386874</v>
      </c>
      <c r="G5" s="188"/>
      <c r="H5" s="189"/>
      <c r="I5" s="190"/>
      <c r="J5" s="190"/>
      <c r="K5" s="190"/>
      <c r="L5" s="190"/>
      <c r="M5" s="190"/>
      <c r="N5" s="197"/>
      <c r="O5" s="198"/>
    </row>
    <row r="6" spans="1:15" ht="16.5" customHeight="1">
      <c r="A6" s="107" t="s">
        <v>1064</v>
      </c>
      <c r="B6" s="158">
        <v>890.5765517689</v>
      </c>
      <c r="C6" s="159">
        <v>1447.6523982706</v>
      </c>
      <c r="D6" s="187">
        <f>D10+D14+D17+D21+D25+D29+D33+D37</f>
        <v>967.4297782964001</v>
      </c>
      <c r="E6" s="103">
        <f t="shared" si="0"/>
        <v>66.82749114719215</v>
      </c>
      <c r="F6" s="104">
        <f t="shared" si="1"/>
        <v>108.62960363989495</v>
      </c>
      <c r="G6" s="160"/>
      <c r="H6" s="190"/>
      <c r="I6" s="190"/>
      <c r="J6" s="190"/>
      <c r="K6" s="190"/>
      <c r="L6" s="190"/>
      <c r="M6" s="190"/>
      <c r="N6" s="190"/>
      <c r="O6" s="198"/>
    </row>
    <row r="7" spans="1:15" ht="16.5" customHeight="1">
      <c r="A7" s="107" t="s">
        <v>1065</v>
      </c>
      <c r="B7" s="158">
        <v>480.239621377</v>
      </c>
      <c r="C7" s="159">
        <v>1003.4176128024</v>
      </c>
      <c r="D7" s="187">
        <f>D11+D18+D22+D26+D30+D34</f>
        <v>548.5157776248</v>
      </c>
      <c r="E7" s="103">
        <f t="shared" si="0"/>
        <v>54.66475479664692</v>
      </c>
      <c r="F7" s="104">
        <f t="shared" si="1"/>
        <v>114.21710188177113</v>
      </c>
      <c r="G7" s="160"/>
      <c r="H7" s="176"/>
      <c r="I7" s="176"/>
      <c r="J7" s="176"/>
      <c r="K7" s="176"/>
      <c r="L7" s="176"/>
      <c r="M7" s="176"/>
      <c r="N7" s="176"/>
      <c r="O7" s="198"/>
    </row>
    <row r="8" spans="1:15" ht="16.5" customHeight="1">
      <c r="A8" s="107" t="s">
        <v>1066</v>
      </c>
      <c r="B8" s="158">
        <v>18.1969759784</v>
      </c>
      <c r="C8" s="159">
        <v>22.662421689000002</v>
      </c>
      <c r="D8" s="187">
        <f>D12+D15+D19+D23+D27+D31+D35+D38</f>
        <v>24.556523262300004</v>
      </c>
      <c r="E8" s="103">
        <f t="shared" si="0"/>
        <v>108.35789572400098</v>
      </c>
      <c r="F8" s="104">
        <f t="shared" si="1"/>
        <v>134.94837434224704</v>
      </c>
      <c r="G8" s="160"/>
      <c r="H8" s="176"/>
      <c r="I8" s="176"/>
      <c r="J8" s="176"/>
      <c r="K8" s="176"/>
      <c r="L8" s="176"/>
      <c r="M8" s="176"/>
      <c r="N8" s="176"/>
      <c r="O8" s="198"/>
    </row>
    <row r="9" spans="1:15" s="176" customFormat="1" ht="16.5" customHeight="1">
      <c r="A9" s="119" t="s">
        <v>1067</v>
      </c>
      <c r="B9" s="158">
        <v>1005.3351848336</v>
      </c>
      <c r="C9" s="159">
        <v>789.3539686682</v>
      </c>
      <c r="D9" s="187">
        <v>987.6095031267</v>
      </c>
      <c r="E9" s="103">
        <f t="shared" si="0"/>
        <v>125.11617630718919</v>
      </c>
      <c r="F9" s="104">
        <f t="shared" si="1"/>
        <v>98.23683862115759</v>
      </c>
      <c r="G9" s="188"/>
      <c r="H9" s="189"/>
      <c r="I9" s="190"/>
      <c r="J9" s="190"/>
      <c r="K9" s="190"/>
      <c r="L9" s="190"/>
      <c r="M9" s="190"/>
      <c r="N9" s="197" t="s">
        <v>1068</v>
      </c>
      <c r="O9" s="198" t="s">
        <v>1069</v>
      </c>
    </row>
    <row r="10" spans="1:15" ht="16.5" customHeight="1">
      <c r="A10" s="111" t="s">
        <v>1064</v>
      </c>
      <c r="B10" s="158">
        <v>635.4430910976</v>
      </c>
      <c r="C10" s="159">
        <v>476.7335715193</v>
      </c>
      <c r="D10" s="187">
        <v>491.0548831723</v>
      </c>
      <c r="E10" s="103">
        <f t="shared" si="0"/>
        <v>103.00404932829869</v>
      </c>
      <c r="F10" s="104">
        <f t="shared" si="1"/>
        <v>77.27755483565043</v>
      </c>
      <c r="G10" s="160"/>
      <c r="H10" s="190"/>
      <c r="I10" s="190"/>
      <c r="J10" s="190"/>
      <c r="K10" s="190"/>
      <c r="L10" s="190"/>
      <c r="M10" s="190"/>
      <c r="N10" s="190"/>
      <c r="O10" s="198" t="s">
        <v>1069</v>
      </c>
    </row>
    <row r="11" spans="1:15" ht="16.5" customHeight="1">
      <c r="A11" s="111" t="s">
        <v>1065</v>
      </c>
      <c r="B11" s="158">
        <v>246.596549419</v>
      </c>
      <c r="C11" s="159">
        <v>291.192563</v>
      </c>
      <c r="D11" s="187">
        <v>264.389568289</v>
      </c>
      <c r="E11" s="103">
        <f t="shared" si="0"/>
        <v>90.79543981657251</v>
      </c>
      <c r="F11" s="104">
        <f t="shared" si="1"/>
        <v>107.2154370821172</v>
      </c>
      <c r="G11" s="160"/>
      <c r="H11" s="176"/>
      <c r="I11" s="176"/>
      <c r="J11" s="176"/>
      <c r="K11" s="176"/>
      <c r="L11" s="176"/>
      <c r="M11" s="176"/>
      <c r="N11" s="176"/>
      <c r="O11" s="198" t="s">
        <v>1069</v>
      </c>
    </row>
    <row r="12" spans="1:15" ht="16.5" customHeight="1">
      <c r="A12" s="111" t="s">
        <v>1066</v>
      </c>
      <c r="B12" s="158">
        <v>6.0192098309</v>
      </c>
      <c r="C12" s="159">
        <v>12.899989486099999</v>
      </c>
      <c r="D12" s="187">
        <v>9.632323731</v>
      </c>
      <c r="E12" s="103">
        <f t="shared" si="0"/>
        <v>74.66923706704587</v>
      </c>
      <c r="F12" s="104">
        <f t="shared" si="1"/>
        <v>160.0263822263156</v>
      </c>
      <c r="G12" s="160"/>
      <c r="H12" s="176"/>
      <c r="I12" s="176"/>
      <c r="J12" s="176"/>
      <c r="K12" s="176"/>
      <c r="L12" s="176"/>
      <c r="M12" s="176"/>
      <c r="N12" s="176"/>
      <c r="O12" s="198" t="s">
        <v>1069</v>
      </c>
    </row>
    <row r="13" spans="1:15" ht="16.5" customHeight="1">
      <c r="A13" s="119" t="s">
        <v>1070</v>
      </c>
      <c r="B13" s="158">
        <v>19.0910272297</v>
      </c>
      <c r="C13" s="159">
        <v>13.1342680057</v>
      </c>
      <c r="D13" s="187">
        <v>23.1242999857</v>
      </c>
      <c r="E13" s="103">
        <f t="shared" si="0"/>
        <v>176.0608202578517</v>
      </c>
      <c r="F13" s="104">
        <f t="shared" si="1"/>
        <v>121.12653608143944</v>
      </c>
      <c r="G13" s="160"/>
      <c r="H13" s="176"/>
      <c r="I13" s="176"/>
      <c r="J13" s="176"/>
      <c r="K13" s="176"/>
      <c r="L13" s="176"/>
      <c r="M13" s="176"/>
      <c r="N13" s="176"/>
      <c r="O13" s="198" t="s">
        <v>1069</v>
      </c>
    </row>
    <row r="14" spans="1:15" ht="16.5" customHeight="1">
      <c r="A14" s="111" t="s">
        <v>1064</v>
      </c>
      <c r="B14" s="158">
        <v>13.9659724126</v>
      </c>
      <c r="C14" s="159">
        <v>11.800228586500001</v>
      </c>
      <c r="D14" s="187">
        <v>14.267128928</v>
      </c>
      <c r="E14" s="103">
        <f t="shared" si="0"/>
        <v>120.90553012102023</v>
      </c>
      <c r="F14" s="104">
        <f t="shared" si="1"/>
        <v>102.15635908838183</v>
      </c>
      <c r="G14" s="160"/>
      <c r="H14" s="176"/>
      <c r="I14" s="176"/>
      <c r="J14" s="176"/>
      <c r="K14" s="176"/>
      <c r="L14" s="176"/>
      <c r="M14" s="176"/>
      <c r="N14" s="176"/>
      <c r="O14" s="198" t="s">
        <v>1069</v>
      </c>
    </row>
    <row r="15" spans="1:15" ht="16.5" customHeight="1">
      <c r="A15" s="111" t="s">
        <v>1066</v>
      </c>
      <c r="B15" s="158">
        <v>4.9973681043</v>
      </c>
      <c r="C15" s="159">
        <v>1.2384588723</v>
      </c>
      <c r="D15" s="187">
        <v>4.3811474996</v>
      </c>
      <c r="E15" s="103">
        <f t="shared" si="0"/>
        <v>353.7580130911869</v>
      </c>
      <c r="F15" s="104">
        <f t="shared" si="1"/>
        <v>87.66909717597608</v>
      </c>
      <c r="G15" s="160"/>
      <c r="H15" s="176"/>
      <c r="I15" s="176"/>
      <c r="J15" s="176"/>
      <c r="K15" s="176"/>
      <c r="L15" s="176"/>
      <c r="M15" s="176"/>
      <c r="N15" s="176"/>
      <c r="O15" s="198" t="s">
        <v>1069</v>
      </c>
    </row>
    <row r="16" spans="1:15" ht="16.5" customHeight="1">
      <c r="A16" s="119" t="s">
        <v>1071</v>
      </c>
      <c r="B16" s="158">
        <v>164.9962402664</v>
      </c>
      <c r="C16" s="159">
        <v>187.12519900619998</v>
      </c>
      <c r="D16" s="187">
        <v>195.2458105043</v>
      </c>
      <c r="E16" s="103">
        <f t="shared" si="0"/>
        <v>104.33966752806552</v>
      </c>
      <c r="F16" s="104">
        <f t="shared" si="1"/>
        <v>118.33349062321636</v>
      </c>
      <c r="G16" s="160"/>
      <c r="O16" s="198" t="s">
        <v>1069</v>
      </c>
    </row>
    <row r="17" spans="1:15" ht="16.5" customHeight="1">
      <c r="A17" s="111" t="s">
        <v>1064</v>
      </c>
      <c r="B17" s="158">
        <v>160.5950698438</v>
      </c>
      <c r="C17" s="159">
        <v>180.03646792689997</v>
      </c>
      <c r="D17" s="187">
        <v>187.5969172351</v>
      </c>
      <c r="E17" s="103">
        <f t="shared" si="0"/>
        <v>104.19939881917134</v>
      </c>
      <c r="F17" s="104">
        <f t="shared" si="1"/>
        <v>116.81362162460086</v>
      </c>
      <c r="G17" s="160"/>
      <c r="O17" s="198" t="s">
        <v>1069</v>
      </c>
    </row>
    <row r="18" spans="1:15" ht="16.5" customHeight="1">
      <c r="A18" s="111" t="s">
        <v>1065</v>
      </c>
      <c r="B18" s="158">
        <v>0.5567169</v>
      </c>
      <c r="C18" s="159">
        <v>1.9623</v>
      </c>
      <c r="D18" s="187">
        <v>1.6348527009</v>
      </c>
      <c r="E18" s="103">
        <f t="shared" si="0"/>
        <v>83.31308672985782</v>
      </c>
      <c r="F18" s="104">
        <f t="shared" si="1"/>
        <v>293.6596142312188</v>
      </c>
      <c r="G18" s="160"/>
      <c r="O18" s="198" t="s">
        <v>1069</v>
      </c>
    </row>
    <row r="19" spans="1:15" ht="16.5" customHeight="1">
      <c r="A19" s="111" t="s">
        <v>1066</v>
      </c>
      <c r="B19" s="158">
        <v>3.4956722875</v>
      </c>
      <c r="C19" s="159">
        <v>5.0584191627</v>
      </c>
      <c r="D19" s="187">
        <v>5.8110047529</v>
      </c>
      <c r="E19" s="103">
        <f t="shared" si="0"/>
        <v>114.87788113230017</v>
      </c>
      <c r="F19" s="104">
        <f t="shared" si="1"/>
        <v>166.2342540998274</v>
      </c>
      <c r="G19" s="160"/>
      <c r="O19" s="198" t="s">
        <v>1069</v>
      </c>
    </row>
    <row r="20" spans="1:15" ht="16.5" customHeight="1">
      <c r="A20" s="119" t="s">
        <v>1072</v>
      </c>
      <c r="B20" s="158">
        <v>12.0663820438</v>
      </c>
      <c r="C20" s="159">
        <v>13.2026614246</v>
      </c>
      <c r="D20" s="187">
        <v>11.664984853</v>
      </c>
      <c r="E20" s="103">
        <f t="shared" si="0"/>
        <v>88.35328331047778</v>
      </c>
      <c r="F20" s="104">
        <f t="shared" si="1"/>
        <v>96.67342547796879</v>
      </c>
      <c r="G20" s="160"/>
      <c r="O20" s="198" t="s">
        <v>1069</v>
      </c>
    </row>
    <row r="21" spans="1:15" ht="16.5" customHeight="1">
      <c r="A21" s="111" t="s">
        <v>1064</v>
      </c>
      <c r="B21" s="158">
        <v>11.3961433539</v>
      </c>
      <c r="C21" s="159">
        <v>12.458261489100002</v>
      </c>
      <c r="D21" s="187">
        <v>10.8526006654</v>
      </c>
      <c r="E21" s="103">
        <f t="shared" si="0"/>
        <v>87.11167826181183</v>
      </c>
      <c r="F21" s="104">
        <f t="shared" si="1"/>
        <v>95.23046813627536</v>
      </c>
      <c r="G21" s="160"/>
      <c r="O21" s="198" t="s">
        <v>1069</v>
      </c>
    </row>
    <row r="22" spans="1:15" ht="16.5" customHeight="1">
      <c r="A22" s="111" t="s">
        <v>1065</v>
      </c>
      <c r="B22" s="158">
        <v>0.1950458</v>
      </c>
      <c r="C22" s="159">
        <v>0.1595</v>
      </c>
      <c r="D22" s="187">
        <v>0.2348002</v>
      </c>
      <c r="E22" s="103">
        <f t="shared" si="0"/>
        <v>147.2101567398119</v>
      </c>
      <c r="F22" s="104">
        <f t="shared" si="1"/>
        <v>120.38208461807432</v>
      </c>
      <c r="G22" s="160"/>
      <c r="O22" s="198" t="s">
        <v>1069</v>
      </c>
    </row>
    <row r="23" spans="1:15" ht="16.5" customHeight="1">
      <c r="A23" s="111" t="s">
        <v>1066</v>
      </c>
      <c r="B23" s="158">
        <v>0.4552291529</v>
      </c>
      <c r="C23" s="159">
        <v>0.5843529355</v>
      </c>
      <c r="D23" s="187">
        <v>0.5655012151</v>
      </c>
      <c r="E23" s="103">
        <f t="shared" si="0"/>
        <v>96.7739153421263</v>
      </c>
      <c r="F23" s="104">
        <f t="shared" si="1"/>
        <v>124.22341835919796</v>
      </c>
      <c r="G23" s="160"/>
      <c r="O23" s="198" t="s">
        <v>1069</v>
      </c>
    </row>
    <row r="24" spans="1:15" ht="16.5" customHeight="1">
      <c r="A24" s="119" t="s">
        <v>1073</v>
      </c>
      <c r="B24" s="158">
        <v>41.6097443069</v>
      </c>
      <c r="C24" s="159">
        <v>51.7536314421</v>
      </c>
      <c r="D24" s="187">
        <v>47.3335836587</v>
      </c>
      <c r="E24" s="103">
        <f t="shared" si="0"/>
        <v>91.45944417766127</v>
      </c>
      <c r="F24" s="104">
        <f t="shared" si="1"/>
        <v>113.75600702946602</v>
      </c>
      <c r="G24" s="160"/>
      <c r="O24" s="198" t="s">
        <v>1069</v>
      </c>
    </row>
    <row r="25" spans="1:15" ht="16.5" customHeight="1">
      <c r="A25" s="111" t="s">
        <v>1064</v>
      </c>
      <c r="B25" s="158">
        <v>6.2539731562</v>
      </c>
      <c r="C25" s="159">
        <v>8.4664905421</v>
      </c>
      <c r="D25" s="187">
        <v>10.9250787039</v>
      </c>
      <c r="E25" s="103">
        <f t="shared" si="0"/>
        <v>129.0390469294752</v>
      </c>
      <c r="F25" s="104">
        <f t="shared" si="1"/>
        <v>174.690207825232</v>
      </c>
      <c r="G25" s="160"/>
      <c r="O25" s="198" t="s">
        <v>1069</v>
      </c>
    </row>
    <row r="26" spans="1:15" ht="16.5" customHeight="1">
      <c r="A26" s="111" t="s">
        <v>1065</v>
      </c>
      <c r="B26" s="158">
        <v>33.670795965</v>
      </c>
      <c r="C26" s="159">
        <v>42.441619300700005</v>
      </c>
      <c r="D26" s="187">
        <v>34.77074816</v>
      </c>
      <c r="E26" s="103">
        <f t="shared" si="0"/>
        <v>81.92606392712851</v>
      </c>
      <c r="F26" s="104">
        <f t="shared" si="1"/>
        <v>103.26678405863457</v>
      </c>
      <c r="G26" s="160"/>
      <c r="O26" s="198" t="s">
        <v>1069</v>
      </c>
    </row>
    <row r="27" spans="1:15" ht="16.5" customHeight="1">
      <c r="A27" s="111" t="s">
        <v>1066</v>
      </c>
      <c r="B27" s="158">
        <v>1.3976177852</v>
      </c>
      <c r="C27" s="159">
        <v>0.7983411068999999</v>
      </c>
      <c r="D27" s="187">
        <v>1.4014203241</v>
      </c>
      <c r="E27" s="103">
        <f t="shared" si="0"/>
        <v>175.54154633747825</v>
      </c>
      <c r="F27" s="104">
        <f t="shared" si="1"/>
        <v>100.27207287573661</v>
      </c>
      <c r="G27" s="160"/>
      <c r="O27" s="198" t="s">
        <v>1069</v>
      </c>
    </row>
    <row r="28" spans="1:15" ht="16.5" customHeight="1">
      <c r="A28" s="119" t="s">
        <v>1074</v>
      </c>
      <c r="B28" s="187">
        <v>127.1083368877</v>
      </c>
      <c r="C28" s="159">
        <v>129.6365940288</v>
      </c>
      <c r="D28" s="187">
        <v>142.7962763283</v>
      </c>
      <c r="E28" s="103">
        <f t="shared" si="0"/>
        <v>110.15120953931915</v>
      </c>
      <c r="F28" s="104">
        <f t="shared" si="1"/>
        <v>112.34217976942004</v>
      </c>
      <c r="G28" s="160"/>
      <c r="O28" s="198" t="s">
        <v>1069</v>
      </c>
    </row>
    <row r="29" spans="1:15" ht="16.5" customHeight="1">
      <c r="A29" s="111" t="s">
        <v>1064</v>
      </c>
      <c r="B29" s="187">
        <v>38.7072033187</v>
      </c>
      <c r="C29" s="159">
        <v>40.07266064</v>
      </c>
      <c r="D29" s="187">
        <v>48.3986222739</v>
      </c>
      <c r="E29" s="103">
        <f t="shared" si="0"/>
        <v>120.77716203747433</v>
      </c>
      <c r="F29" s="104">
        <f t="shared" si="1"/>
        <v>125.03776590471969</v>
      </c>
      <c r="G29" s="160"/>
      <c r="O29" s="198" t="s">
        <v>1069</v>
      </c>
    </row>
    <row r="30" spans="1:15" ht="16.5" customHeight="1">
      <c r="A30" s="111" t="s">
        <v>1065</v>
      </c>
      <c r="B30" s="187">
        <v>87.219702226</v>
      </c>
      <c r="C30" s="159">
        <v>88.3541614822</v>
      </c>
      <c r="D30" s="187">
        <v>92.7267458873</v>
      </c>
      <c r="E30" s="103">
        <f t="shared" si="0"/>
        <v>104.94892864325458</v>
      </c>
      <c r="F30" s="104">
        <f t="shared" si="1"/>
        <v>106.31399044109367</v>
      </c>
      <c r="G30" s="160"/>
      <c r="O30" s="199" t="s">
        <v>1069</v>
      </c>
    </row>
    <row r="31" spans="1:15" ht="16.5" customHeight="1">
      <c r="A31" s="111" t="s">
        <v>1066</v>
      </c>
      <c r="B31" s="187">
        <v>1.1304465684</v>
      </c>
      <c r="C31" s="159">
        <v>1.1988812196</v>
      </c>
      <c r="D31" s="187">
        <v>1.6017700789</v>
      </c>
      <c r="E31" s="103">
        <f t="shared" si="0"/>
        <v>133.60540249637253</v>
      </c>
      <c r="F31" s="104">
        <f t="shared" si="1"/>
        <v>141.69356815927154</v>
      </c>
      <c r="G31" s="160"/>
      <c r="O31" s="198" t="s">
        <v>1069</v>
      </c>
    </row>
    <row r="32" spans="1:15" ht="16.5" customHeight="1">
      <c r="A32" s="119" t="s">
        <v>1075</v>
      </c>
      <c r="B32" s="158">
        <v>128.6176444978</v>
      </c>
      <c r="C32" s="159">
        <v>1288.5905165996</v>
      </c>
      <c r="D32" s="187">
        <v>350.2878856269</v>
      </c>
      <c r="E32" s="103">
        <f aca="true" t="shared" si="2" ref="E32:E35">IF(C32&lt;&gt;0,D32/C32*100,0)</f>
        <v>27.183801301848625</v>
      </c>
      <c r="F32" s="104">
        <f t="shared" si="1"/>
        <v>272.3482357297343</v>
      </c>
      <c r="G32" s="160"/>
      <c r="O32" s="198"/>
    </row>
    <row r="33" spans="1:15" ht="16.5" customHeight="1">
      <c r="A33" s="111" t="s">
        <v>1064</v>
      </c>
      <c r="B33" s="158">
        <v>16.0844063459</v>
      </c>
      <c r="C33" s="159">
        <v>708.628372998</v>
      </c>
      <c r="D33" s="187">
        <v>194.5791756006</v>
      </c>
      <c r="E33" s="103">
        <f t="shared" si="2"/>
        <v>27.45856403934156</v>
      </c>
      <c r="F33" s="104">
        <f t="shared" si="1"/>
        <v>1209.737999750294</v>
      </c>
      <c r="G33" s="160"/>
      <c r="O33" s="198"/>
    </row>
    <row r="34" spans="1:15" ht="16.5" customHeight="1">
      <c r="A34" s="111" t="s">
        <v>1065</v>
      </c>
      <c r="B34" s="158">
        <v>112.000811067</v>
      </c>
      <c r="C34" s="159">
        <v>579.3074690195</v>
      </c>
      <c r="D34" s="187">
        <v>154.7590623876</v>
      </c>
      <c r="E34" s="103">
        <f t="shared" si="2"/>
        <v>26.714494575658698</v>
      </c>
      <c r="F34" s="104">
        <f t="shared" si="1"/>
        <v>138.17673364438548</v>
      </c>
      <c r="G34" s="160"/>
      <c r="O34" s="198"/>
    </row>
    <row r="35" spans="1:15" ht="16.5" customHeight="1">
      <c r="A35" s="111" t="s">
        <v>1066</v>
      </c>
      <c r="B35" s="158">
        <v>0.5322660938</v>
      </c>
      <c r="C35" s="159">
        <v>0.6546745821</v>
      </c>
      <c r="D35" s="187">
        <v>0.9194734181</v>
      </c>
      <c r="E35" s="103">
        <f t="shared" si="2"/>
        <v>140.44739833194757</v>
      </c>
      <c r="F35" s="104">
        <f t="shared" si="1"/>
        <v>172.74694533623514</v>
      </c>
      <c r="G35" s="160"/>
      <c r="O35" s="198"/>
    </row>
    <row r="36" spans="1:15" s="136" customFormat="1" ht="16.5" customHeight="1">
      <c r="A36" s="119" t="s">
        <v>1076</v>
      </c>
      <c r="B36" s="158">
        <v>8.3230264391</v>
      </c>
      <c r="C36" s="159">
        <v>9.6859608925</v>
      </c>
      <c r="D36" s="187">
        <v>10.0116707181</v>
      </c>
      <c r="E36" s="112">
        <f aca="true" t="shared" si="3" ref="E36:E38">D36/C36*100</f>
        <v>103.36270019273152</v>
      </c>
      <c r="F36" s="113">
        <f t="shared" si="1"/>
        <v>120.28882512095684</v>
      </c>
      <c r="G36" s="160"/>
      <c r="O36" s="173"/>
    </row>
    <row r="37" spans="1:15" s="136" customFormat="1" ht="16.5" customHeight="1">
      <c r="A37" s="111" t="s">
        <v>1064</v>
      </c>
      <c r="B37" s="158">
        <v>8.1306922402</v>
      </c>
      <c r="C37" s="159">
        <v>9.4563445687</v>
      </c>
      <c r="D37" s="187">
        <v>9.7553717172</v>
      </c>
      <c r="E37" s="112">
        <f t="shared" si="3"/>
        <v>103.1621854124242</v>
      </c>
      <c r="F37" s="113">
        <f t="shared" si="1"/>
        <v>119.98205600461928</v>
      </c>
      <c r="G37" s="160"/>
      <c r="O37" s="173"/>
    </row>
    <row r="38" spans="1:15" s="136" customFormat="1" ht="16.5" customHeight="1">
      <c r="A38" s="111" t="s">
        <v>1066</v>
      </c>
      <c r="B38" s="158">
        <v>0.1691661554</v>
      </c>
      <c r="C38" s="159">
        <v>0.2293043238</v>
      </c>
      <c r="D38" s="187">
        <v>0.2438822426</v>
      </c>
      <c r="E38" s="112">
        <f t="shared" si="3"/>
        <v>106.35745482615273</v>
      </c>
      <c r="F38" s="113">
        <f t="shared" si="1"/>
        <v>144.1672786281221</v>
      </c>
      <c r="G38" s="160"/>
      <c r="O38" s="173"/>
    </row>
    <row r="39" spans="1:15" ht="16.5" customHeight="1">
      <c r="A39" s="115" t="s">
        <v>1077</v>
      </c>
      <c r="B39" s="158"/>
      <c r="C39" s="159">
        <v>0</v>
      </c>
      <c r="D39" s="187">
        <f>D42-D5</f>
        <v>1064.6659851983</v>
      </c>
      <c r="E39" s="103"/>
      <c r="F39" s="104"/>
      <c r="G39" s="160"/>
      <c r="H39" s="191"/>
      <c r="I39" s="191"/>
      <c r="J39" s="191"/>
      <c r="K39" s="191"/>
      <c r="L39" s="191"/>
      <c r="M39" s="191"/>
      <c r="N39" s="191"/>
      <c r="O39" s="200" t="s">
        <v>1078</v>
      </c>
    </row>
    <row r="40" spans="1:15" ht="16.5" customHeight="1">
      <c r="A40" s="116" t="s">
        <v>1079</v>
      </c>
      <c r="B40" s="158"/>
      <c r="C40" s="159">
        <v>0</v>
      </c>
      <c r="D40" s="187">
        <f>D43-D9</f>
        <v>450.93033825170005</v>
      </c>
      <c r="E40" s="103"/>
      <c r="F40" s="104"/>
      <c r="G40" s="160"/>
      <c r="H40" s="191"/>
      <c r="I40" s="191"/>
      <c r="J40" s="191"/>
      <c r="K40" s="191"/>
      <c r="L40" s="191"/>
      <c r="M40" s="191"/>
      <c r="N40" s="191"/>
      <c r="O40" s="200" t="s">
        <v>1069</v>
      </c>
    </row>
    <row r="41" spans="1:15" ht="16.5" customHeight="1">
      <c r="A41" s="119"/>
      <c r="B41" s="158"/>
      <c r="C41" s="159">
        <v>0</v>
      </c>
      <c r="D41" s="187"/>
      <c r="E41" s="103"/>
      <c r="F41" s="104"/>
      <c r="G41" s="160"/>
      <c r="H41" s="191"/>
      <c r="I41" s="191"/>
      <c r="J41" s="191"/>
      <c r="K41" s="191"/>
      <c r="L41" s="191"/>
      <c r="M41" s="191"/>
      <c r="N41" s="191"/>
      <c r="O41" s="200"/>
    </row>
    <row r="42" spans="1:15" ht="16.5" customHeight="1">
      <c r="A42" s="119" t="s">
        <v>1080</v>
      </c>
      <c r="B42" s="158"/>
      <c r="C42" s="159">
        <v>0</v>
      </c>
      <c r="D42" s="187">
        <v>2832.74</v>
      </c>
      <c r="E42" s="103"/>
      <c r="F42" s="104"/>
      <c r="G42" s="160"/>
      <c r="H42" s="191"/>
      <c r="I42" s="191"/>
      <c r="J42" s="191"/>
      <c r="K42" s="191"/>
      <c r="L42" s="191"/>
      <c r="M42" s="191"/>
      <c r="N42" s="191"/>
      <c r="O42" s="200" t="s">
        <v>1069</v>
      </c>
    </row>
    <row r="43" spans="1:15" ht="16.5" customHeight="1">
      <c r="A43" s="121" t="s">
        <v>1081</v>
      </c>
      <c r="B43" s="192"/>
      <c r="C43" s="193">
        <v>0</v>
      </c>
      <c r="D43" s="194">
        <v>1438.5398413784</v>
      </c>
      <c r="E43" s="195"/>
      <c r="F43" s="126"/>
      <c r="G43" s="196"/>
      <c r="H43" s="191"/>
      <c r="I43" s="191"/>
      <c r="J43" s="191"/>
      <c r="K43" s="191"/>
      <c r="L43" s="191"/>
      <c r="M43" s="191"/>
      <c r="N43" s="191"/>
      <c r="O43" s="201" t="s">
        <v>1069</v>
      </c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59" right="0.59" top="0.98" bottom="0.83" header="0.12" footer="0.31"/>
  <pageSetup firstPageNumber="91" useFirstPageNumber="1" horizontalDpi="600" verticalDpi="600" orientation="portrait" paperSize="9" scale="90"/>
  <headerFooter scaleWithDoc="0" alignWithMargins="0">
    <oddFooter>&amp;C&amp;15—&amp;P—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showGridLines="0" showZeros="0" workbookViewId="0" topLeftCell="A1">
      <selection activeCell="K10" sqref="K10"/>
    </sheetView>
  </sheetViews>
  <sheetFormatPr defaultColWidth="9.00390625" defaultRowHeight="14.25"/>
  <cols>
    <col min="1" max="1" width="42.125" style="137" customWidth="1"/>
    <col min="2" max="4" width="7.875" style="137" customWidth="1"/>
    <col min="5" max="5" width="10.00390625" style="137" customWidth="1"/>
    <col min="6" max="6" width="8.625" style="137" customWidth="1"/>
    <col min="7" max="7" width="7.875" style="137" customWidth="1"/>
    <col min="8" max="8" width="5.875" style="137" customWidth="1"/>
    <col min="9" max="9" width="11.00390625" style="137" customWidth="1"/>
    <col min="10" max="10" width="9.00390625" style="137" hidden="1" customWidth="1"/>
    <col min="11" max="11" width="11.00390625" style="137" customWidth="1"/>
    <col min="12" max="250" width="9.00390625" style="137" customWidth="1"/>
    <col min="251" max="16384" width="9.00390625" style="137" customWidth="1"/>
  </cols>
  <sheetData>
    <row r="1" spans="1:11" s="134" customFormat="1" ht="36" customHeight="1">
      <c r="A1" s="35" t="s">
        <v>1082</v>
      </c>
      <c r="B1" s="35"/>
      <c r="C1" s="35"/>
      <c r="D1" s="35"/>
      <c r="E1" s="35"/>
      <c r="F1" s="35"/>
      <c r="G1" s="35"/>
      <c r="H1" s="138"/>
      <c r="I1" s="138"/>
      <c r="J1" s="138"/>
      <c r="K1" s="138"/>
    </row>
    <row r="2" spans="1:11" s="134" customFormat="1" ht="18" customHeight="1">
      <c r="A2" s="139"/>
      <c r="B2" s="140"/>
      <c r="C2" s="140"/>
      <c r="D2" s="140"/>
      <c r="E2" s="140"/>
      <c r="F2" s="140"/>
      <c r="G2" s="141" t="s">
        <v>1083</v>
      </c>
      <c r="H2" s="138"/>
      <c r="I2" s="138"/>
      <c r="J2" s="138"/>
      <c r="K2" s="138"/>
    </row>
    <row r="3" spans="1:11" ht="18" customHeight="1">
      <c r="A3" s="9" t="s">
        <v>49</v>
      </c>
      <c r="B3" s="40" t="s">
        <v>50</v>
      </c>
      <c r="C3" s="41" t="s">
        <v>93</v>
      </c>
      <c r="D3" s="42"/>
      <c r="E3" s="43"/>
      <c r="F3" s="44" t="s">
        <v>94</v>
      </c>
      <c r="G3" s="142" t="s">
        <v>130</v>
      </c>
      <c r="H3" s="143"/>
      <c r="I3" s="156"/>
      <c r="J3" s="143"/>
      <c r="K3" s="156"/>
    </row>
    <row r="4" spans="1:11" ht="33" customHeight="1">
      <c r="A4" s="12"/>
      <c r="B4" s="40"/>
      <c r="C4" s="47" t="s">
        <v>662</v>
      </c>
      <c r="D4" s="47" t="s">
        <v>55</v>
      </c>
      <c r="E4" s="47" t="s">
        <v>1033</v>
      </c>
      <c r="F4" s="48"/>
      <c r="G4" s="144"/>
      <c r="H4" s="143"/>
      <c r="I4" s="156"/>
      <c r="J4" s="143"/>
      <c r="K4" s="156"/>
    </row>
    <row r="5" spans="1:11" ht="27" customHeight="1">
      <c r="A5" s="66" t="s">
        <v>1084</v>
      </c>
      <c r="B5" s="145">
        <v>1287.5139990577</v>
      </c>
      <c r="C5" s="146">
        <v>2547.7510464806996</v>
      </c>
      <c r="D5" s="147">
        <f>D7+D9+D11+D13+D15+D17+D19+D21</f>
        <v>1711.0958946671</v>
      </c>
      <c r="E5" s="148">
        <f aca="true" t="shared" si="0" ref="E5:E22">D5/C5*100</f>
        <v>67.16103196309932</v>
      </c>
      <c r="F5" s="149">
        <f aca="true" t="shared" si="1" ref="F5:F22">D5/B5*100</f>
        <v>132.8992069926548</v>
      </c>
      <c r="G5" s="150"/>
      <c r="H5" s="143"/>
      <c r="I5" s="156"/>
      <c r="J5" s="143"/>
      <c r="K5" s="156"/>
    </row>
    <row r="6" spans="1:11" ht="27" customHeight="1">
      <c r="A6" s="151" t="s">
        <v>1085</v>
      </c>
      <c r="B6" s="145">
        <v>1231.5162252011</v>
      </c>
      <c r="C6" s="146">
        <v>2514.5067841669998</v>
      </c>
      <c r="D6" s="147">
        <f>D8+D10+D12+D14+D16+D18+D20+D22</f>
        <v>1597.5896660418996</v>
      </c>
      <c r="E6" s="148">
        <f t="shared" si="0"/>
        <v>63.53491174099757</v>
      </c>
      <c r="F6" s="149">
        <f t="shared" si="1"/>
        <v>129.72542572721864</v>
      </c>
      <c r="G6" s="150"/>
      <c r="H6" s="143"/>
      <c r="I6" s="156"/>
      <c r="J6" s="143"/>
      <c r="K6" s="156"/>
    </row>
    <row r="7" spans="1:11" s="135" customFormat="1" ht="27" customHeight="1">
      <c r="A7" s="72" t="s">
        <v>1086</v>
      </c>
      <c r="B7" s="145">
        <v>858.9818338611</v>
      </c>
      <c r="C7" s="146">
        <v>919.443555394</v>
      </c>
      <c r="D7" s="147">
        <v>985.7762500975</v>
      </c>
      <c r="E7" s="148">
        <f t="shared" si="0"/>
        <v>107.21443902829633</v>
      </c>
      <c r="F7" s="149">
        <f t="shared" si="1"/>
        <v>114.7610125427755</v>
      </c>
      <c r="G7" s="150"/>
      <c r="H7" s="152"/>
      <c r="I7" s="154"/>
      <c r="J7" s="152" t="s">
        <v>1068</v>
      </c>
      <c r="K7" s="154"/>
    </row>
    <row r="8" spans="1:11" ht="27" customHeight="1">
      <c r="A8" s="153" t="s">
        <v>1087</v>
      </c>
      <c r="B8" s="145">
        <v>822.6682436604</v>
      </c>
      <c r="C8" s="146">
        <v>913.4164191578999</v>
      </c>
      <c r="D8" s="147">
        <v>901.8842326988</v>
      </c>
      <c r="E8" s="148">
        <f t="shared" si="0"/>
        <v>98.73746670004775</v>
      </c>
      <c r="F8" s="149">
        <f t="shared" si="1"/>
        <v>109.62915362892028</v>
      </c>
      <c r="G8" s="150"/>
      <c r="H8" s="154"/>
      <c r="I8" s="154"/>
      <c r="J8" s="154"/>
      <c r="K8" s="172"/>
    </row>
    <row r="9" spans="1:11" ht="27" customHeight="1">
      <c r="A9" s="72" t="s">
        <v>1088</v>
      </c>
      <c r="B9" s="145">
        <v>10.9927086676</v>
      </c>
      <c r="C9" s="146">
        <v>11.755098800599999</v>
      </c>
      <c r="D9" s="147">
        <v>20.1463444233</v>
      </c>
      <c r="E9" s="148">
        <f t="shared" si="0"/>
        <v>171.38388000849213</v>
      </c>
      <c r="F9" s="149">
        <f t="shared" si="1"/>
        <v>183.27006593633743</v>
      </c>
      <c r="G9" s="155"/>
      <c r="H9" s="156"/>
      <c r="I9" s="143"/>
      <c r="J9" s="143"/>
      <c r="K9" s="156"/>
    </row>
    <row r="10" spans="1:11" ht="27" customHeight="1">
      <c r="A10" s="153" t="s">
        <v>1089</v>
      </c>
      <c r="B10" s="145">
        <v>5.1544446946</v>
      </c>
      <c r="C10" s="146">
        <v>4.9613119532</v>
      </c>
      <c r="D10" s="147">
        <v>5.8252677956</v>
      </c>
      <c r="E10" s="148">
        <f t="shared" si="0"/>
        <v>117.41385848238704</v>
      </c>
      <c r="F10" s="149">
        <f t="shared" si="1"/>
        <v>113.01445918515299</v>
      </c>
      <c r="G10" s="155"/>
      <c r="H10" s="156"/>
      <c r="I10" s="143"/>
      <c r="J10" s="156"/>
      <c r="K10" s="156"/>
    </row>
    <row r="11" spans="1:11" ht="27" customHeight="1">
      <c r="A11" s="72" t="s">
        <v>1090</v>
      </c>
      <c r="B11" s="157">
        <v>129.6267310508</v>
      </c>
      <c r="C11" s="146">
        <v>157.0283972058</v>
      </c>
      <c r="D11" s="147">
        <v>156.5008716738</v>
      </c>
      <c r="E11" s="148">
        <f t="shared" si="0"/>
        <v>99.66405723971783</v>
      </c>
      <c r="F11" s="149">
        <f t="shared" si="1"/>
        <v>120.73194348507343</v>
      </c>
      <c r="G11" s="150"/>
      <c r="H11" s="143"/>
      <c r="I11" s="143"/>
      <c r="J11" s="156"/>
      <c r="K11" s="156"/>
    </row>
    <row r="12" spans="1:11" ht="27" customHeight="1">
      <c r="A12" s="153" t="s">
        <v>1091</v>
      </c>
      <c r="B12" s="145">
        <v>129.1975988042</v>
      </c>
      <c r="C12" s="146">
        <v>156.8793806578</v>
      </c>
      <c r="D12" s="147">
        <v>155.756386734</v>
      </c>
      <c r="E12" s="148">
        <f t="shared" si="0"/>
        <v>99.28416728884876</v>
      </c>
      <c r="F12" s="149">
        <f t="shared" si="1"/>
        <v>120.55671945579272</v>
      </c>
      <c r="G12" s="150"/>
      <c r="H12" s="143"/>
      <c r="I12" s="143"/>
      <c r="J12" s="156"/>
      <c r="K12" s="156"/>
    </row>
    <row r="13" spans="1:7" ht="27" customHeight="1">
      <c r="A13" s="72" t="s">
        <v>1092</v>
      </c>
      <c r="B13" s="145">
        <v>10.6490813029</v>
      </c>
      <c r="C13" s="146">
        <v>11.6051946115</v>
      </c>
      <c r="D13" s="147">
        <v>11.3981400736</v>
      </c>
      <c r="E13" s="148">
        <f t="shared" si="0"/>
        <v>98.21584605143268</v>
      </c>
      <c r="F13" s="149">
        <f t="shared" si="1"/>
        <v>107.03402246066065</v>
      </c>
      <c r="G13" s="150"/>
    </row>
    <row r="14" spans="1:7" ht="27" customHeight="1">
      <c r="A14" s="153" t="s">
        <v>1093</v>
      </c>
      <c r="B14" s="145">
        <v>10.6363927197</v>
      </c>
      <c r="C14" s="146">
        <v>11.5919415115</v>
      </c>
      <c r="D14" s="147">
        <v>11.3610916781</v>
      </c>
      <c r="E14" s="148">
        <f t="shared" si="0"/>
        <v>98.00853176173308</v>
      </c>
      <c r="F14" s="149">
        <f t="shared" si="1"/>
        <v>106.81339038053532</v>
      </c>
      <c r="G14" s="150"/>
    </row>
    <row r="15" spans="1:7" ht="27" customHeight="1">
      <c r="A15" s="72" t="s">
        <v>1094</v>
      </c>
      <c r="B15" s="145">
        <v>34.1093939591</v>
      </c>
      <c r="C15" s="146">
        <v>41.663758154899995</v>
      </c>
      <c r="D15" s="147">
        <v>37.1492450136</v>
      </c>
      <c r="E15" s="148">
        <f t="shared" si="0"/>
        <v>89.1644120904416</v>
      </c>
      <c r="F15" s="149">
        <f t="shared" si="1"/>
        <v>108.91206410217971</v>
      </c>
      <c r="G15" s="150"/>
    </row>
    <row r="16" spans="1:7" ht="27" customHeight="1">
      <c r="A16" s="153" t="s">
        <v>1087</v>
      </c>
      <c r="B16" s="145">
        <v>33.7570844642</v>
      </c>
      <c r="C16" s="146">
        <v>38.953499467</v>
      </c>
      <c r="D16" s="147">
        <v>37.0040924014</v>
      </c>
      <c r="E16" s="148">
        <f t="shared" si="0"/>
        <v>94.99555343608739</v>
      </c>
      <c r="F16" s="149">
        <f t="shared" si="1"/>
        <v>109.61874518708366</v>
      </c>
      <c r="G16" s="150"/>
    </row>
    <row r="17" spans="1:7" ht="27" customHeight="1">
      <c r="A17" s="72" t="s">
        <v>1095</v>
      </c>
      <c r="B17" s="145">
        <v>125.086048431</v>
      </c>
      <c r="C17" s="146">
        <v>122.6497023515</v>
      </c>
      <c r="D17" s="147">
        <v>137.2917121829</v>
      </c>
      <c r="E17" s="148">
        <f t="shared" si="0"/>
        <v>111.93807204638595</v>
      </c>
      <c r="F17" s="149">
        <f t="shared" si="1"/>
        <v>109.75781384494923</v>
      </c>
      <c r="G17" s="150"/>
    </row>
    <row r="18" spans="1:7" ht="27" customHeight="1">
      <c r="A18" s="153" t="s">
        <v>1091</v>
      </c>
      <c r="B18" s="145">
        <v>112.2091484478</v>
      </c>
      <c r="C18" s="146">
        <v>111.58443474079999</v>
      </c>
      <c r="D18" s="147">
        <v>122.9268502164</v>
      </c>
      <c r="E18" s="148">
        <f t="shared" si="0"/>
        <v>110.16487245909106</v>
      </c>
      <c r="F18" s="149">
        <f t="shared" si="1"/>
        <v>109.55154006322925</v>
      </c>
      <c r="G18" s="150"/>
    </row>
    <row r="19" spans="1:7" ht="27" customHeight="1">
      <c r="A19" s="72" t="s">
        <v>1096</v>
      </c>
      <c r="B19" s="145">
        <v>110.7853047605</v>
      </c>
      <c r="C19" s="146">
        <v>1275.3399811317</v>
      </c>
      <c r="D19" s="147">
        <v>354.8662766607</v>
      </c>
      <c r="E19" s="148">
        <f t="shared" si="0"/>
        <v>27.825229500435007</v>
      </c>
      <c r="F19" s="149">
        <f t="shared" si="1"/>
        <v>320.3189063999632</v>
      </c>
      <c r="G19" s="150"/>
    </row>
    <row r="20" spans="1:7" ht="27" customHeight="1">
      <c r="A20" s="153" t="s">
        <v>1087</v>
      </c>
      <c r="B20" s="145">
        <v>110.6104153855</v>
      </c>
      <c r="C20" s="146">
        <v>1275.3399811317</v>
      </c>
      <c r="D20" s="147">
        <v>354.8646899759</v>
      </c>
      <c r="E20" s="148">
        <f t="shared" si="0"/>
        <v>27.825105087743214</v>
      </c>
      <c r="F20" s="149">
        <f t="shared" si="1"/>
        <v>320.82393754613764</v>
      </c>
      <c r="G20" s="150"/>
    </row>
    <row r="21" spans="1:15" s="136" customFormat="1" ht="18" customHeight="1">
      <c r="A21" s="119" t="s">
        <v>1097</v>
      </c>
      <c r="B21" s="158">
        <v>8.3230264391</v>
      </c>
      <c r="C21" s="159">
        <v>9.6859608925</v>
      </c>
      <c r="D21" s="147">
        <v>7.9670545417</v>
      </c>
      <c r="E21" s="112">
        <f t="shared" si="0"/>
        <v>82.25363110715243</v>
      </c>
      <c r="F21" s="113">
        <f t="shared" si="1"/>
        <v>95.72304737940382</v>
      </c>
      <c r="G21" s="160"/>
      <c r="O21" s="173"/>
    </row>
    <row r="22" spans="1:15" s="136" customFormat="1" ht="18" customHeight="1">
      <c r="A22" s="161" t="s">
        <v>1098</v>
      </c>
      <c r="B22" s="158">
        <v>8.1306922402</v>
      </c>
      <c r="C22" s="159">
        <v>9.4563445687</v>
      </c>
      <c r="D22" s="147">
        <v>7.9670545417</v>
      </c>
      <c r="E22" s="112">
        <f t="shared" si="0"/>
        <v>84.25089085766321</v>
      </c>
      <c r="F22" s="113">
        <f t="shared" si="1"/>
        <v>97.98740754580602</v>
      </c>
      <c r="G22" s="160"/>
      <c r="O22" s="173"/>
    </row>
    <row r="23" spans="1:7" ht="27" customHeight="1">
      <c r="A23" s="66" t="s">
        <v>1099</v>
      </c>
      <c r="B23" s="145"/>
      <c r="C23" s="146"/>
      <c r="D23" s="147">
        <v>1121.6398306745</v>
      </c>
      <c r="E23" s="148"/>
      <c r="F23" s="149"/>
      <c r="G23" s="150"/>
    </row>
    <row r="24" spans="1:11" ht="27" customHeight="1">
      <c r="A24" s="67" t="s">
        <v>1079</v>
      </c>
      <c r="B24" s="145"/>
      <c r="C24" s="146"/>
      <c r="D24" s="162">
        <v>452.7635912809</v>
      </c>
      <c r="E24" s="148"/>
      <c r="F24" s="149"/>
      <c r="G24" s="150"/>
      <c r="H24" s="163"/>
      <c r="I24" s="163"/>
      <c r="J24" s="163"/>
      <c r="K24" s="163"/>
    </row>
    <row r="25" spans="1:11" ht="28.5" customHeight="1">
      <c r="A25" s="68"/>
      <c r="B25" s="145"/>
      <c r="C25" s="146"/>
      <c r="D25" s="162"/>
      <c r="E25" s="148"/>
      <c r="F25" s="149"/>
      <c r="G25" s="150"/>
      <c r="H25" s="163"/>
      <c r="I25" s="163"/>
      <c r="J25" s="163"/>
      <c r="K25" s="163"/>
    </row>
    <row r="26" spans="1:11" ht="21" customHeight="1">
      <c r="A26" s="68"/>
      <c r="B26" s="145"/>
      <c r="C26" s="146"/>
      <c r="D26" s="164"/>
      <c r="E26" s="148"/>
      <c r="F26" s="149"/>
      <c r="G26" s="150"/>
      <c r="H26" s="163"/>
      <c r="I26" s="163"/>
      <c r="J26" s="163"/>
      <c r="K26" s="163"/>
    </row>
    <row r="27" spans="1:11" ht="27" customHeight="1">
      <c r="A27" s="68"/>
      <c r="B27" s="145"/>
      <c r="C27" s="146"/>
      <c r="D27" s="165"/>
      <c r="E27" s="148"/>
      <c r="F27" s="149"/>
      <c r="G27" s="150"/>
      <c r="H27" s="163"/>
      <c r="I27" s="163"/>
      <c r="J27" s="163"/>
      <c r="K27" s="163"/>
    </row>
    <row r="28" spans="1:11" ht="27" customHeight="1">
      <c r="A28" s="72" t="s">
        <v>1100</v>
      </c>
      <c r="B28" s="145"/>
      <c r="C28" s="146"/>
      <c r="D28" s="147">
        <f>D23+D5</f>
        <v>2832.7357253416003</v>
      </c>
      <c r="E28" s="148"/>
      <c r="F28" s="149"/>
      <c r="G28" s="150"/>
      <c r="H28" s="163"/>
      <c r="I28" s="163"/>
      <c r="J28" s="163"/>
      <c r="K28" s="163"/>
    </row>
    <row r="29" spans="1:11" ht="27" customHeight="1">
      <c r="A29" s="73" t="s">
        <v>1101</v>
      </c>
      <c r="B29" s="166"/>
      <c r="C29" s="167"/>
      <c r="D29" s="168">
        <f>D24+D7</f>
        <v>1438.5398413784</v>
      </c>
      <c r="E29" s="169"/>
      <c r="F29" s="170"/>
      <c r="G29" s="171"/>
      <c r="H29" s="163"/>
      <c r="I29" s="163"/>
      <c r="J29" s="163"/>
      <c r="K29" s="163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59" right="0.59" top="0.98" bottom="0.43" header="0.12" footer="0.31"/>
  <pageSetup firstPageNumber="92" useFirstPageNumber="1" horizontalDpi="600" verticalDpi="600" orientation="portrait" paperSize="9" scale="90"/>
  <headerFooter scaleWithDoc="0" alignWithMargins="0">
    <oddFooter>&amp;C&amp;15—&amp;P—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39"/>
  <sheetViews>
    <sheetView showGridLines="0" showZeros="0" workbookViewId="0" topLeftCell="A1">
      <selection activeCell="K10" sqref="K10"/>
    </sheetView>
  </sheetViews>
  <sheetFormatPr defaultColWidth="9.00390625" defaultRowHeight="12.75" customHeight="1"/>
  <cols>
    <col min="1" max="1" width="40.75390625" style="88" customWidth="1"/>
    <col min="2" max="4" width="8.75390625" style="88" customWidth="1"/>
    <col min="5" max="5" width="9.75390625" style="88" customWidth="1"/>
    <col min="6" max="6" width="8.625" style="88" customWidth="1"/>
    <col min="7" max="7" width="8.00390625" style="88" customWidth="1"/>
    <col min="8" max="9" width="9.00390625" style="88" customWidth="1"/>
    <col min="10" max="10" width="10.375" style="88" customWidth="1"/>
    <col min="11" max="12" width="9.00390625" style="88" customWidth="1"/>
    <col min="13" max="13" width="3.875" style="88" customWidth="1"/>
    <col min="14" max="14" width="9.00390625" style="88" hidden="1" customWidth="1"/>
    <col min="15" max="15" width="7.00390625" style="88" hidden="1" customWidth="1"/>
    <col min="16" max="16384" width="9.00390625" style="88" customWidth="1"/>
  </cols>
  <sheetData>
    <row r="1" spans="1:15" s="84" customFormat="1" ht="36" customHeight="1">
      <c r="A1" s="89" t="s">
        <v>1102</v>
      </c>
      <c r="B1" s="89"/>
      <c r="C1" s="89"/>
      <c r="D1" s="89"/>
      <c r="E1" s="89"/>
      <c r="F1" s="89"/>
      <c r="G1" s="89"/>
      <c r="H1" s="90"/>
      <c r="I1" s="90"/>
      <c r="J1" s="90"/>
      <c r="K1" s="90"/>
      <c r="L1" s="90"/>
      <c r="M1" s="90"/>
      <c r="N1" s="90"/>
      <c r="O1" s="90"/>
    </row>
    <row r="2" spans="1:15" s="85" customFormat="1" ht="18" customHeight="1">
      <c r="A2" s="91"/>
      <c r="B2" s="92"/>
      <c r="C2" s="93"/>
      <c r="D2" s="93"/>
      <c r="E2" s="93"/>
      <c r="F2" s="93"/>
      <c r="G2" s="94" t="s">
        <v>48</v>
      </c>
      <c r="H2" s="95"/>
      <c r="I2" s="95"/>
      <c r="J2" s="95"/>
      <c r="K2" s="95"/>
      <c r="L2" s="95"/>
      <c r="M2" s="95"/>
      <c r="N2" s="95"/>
      <c r="O2" s="95"/>
    </row>
    <row r="3" spans="1:15" ht="18" customHeight="1">
      <c r="A3" s="9" t="s">
        <v>49</v>
      </c>
      <c r="B3" s="40" t="s">
        <v>50</v>
      </c>
      <c r="C3" s="41" t="s">
        <v>51</v>
      </c>
      <c r="D3" s="42"/>
      <c r="E3" s="43"/>
      <c r="F3" s="44" t="s">
        <v>94</v>
      </c>
      <c r="G3" s="96" t="s">
        <v>146</v>
      </c>
      <c r="H3" s="95"/>
      <c r="I3" s="95"/>
      <c r="J3" s="95"/>
      <c r="K3" s="95"/>
      <c r="L3" s="95"/>
      <c r="M3" s="95"/>
      <c r="N3" s="95"/>
      <c r="O3" s="95"/>
    </row>
    <row r="4" spans="1:15" ht="33" customHeight="1">
      <c r="A4" s="12"/>
      <c r="B4" s="40"/>
      <c r="C4" s="47" t="s">
        <v>662</v>
      </c>
      <c r="D4" s="47" t="s">
        <v>55</v>
      </c>
      <c r="E4" s="97" t="s">
        <v>1033</v>
      </c>
      <c r="F4" s="48"/>
      <c r="G4" s="98"/>
      <c r="H4" s="95"/>
      <c r="I4" s="95"/>
      <c r="J4" s="95"/>
      <c r="K4" s="95"/>
      <c r="L4" s="95"/>
      <c r="M4" s="95"/>
      <c r="N4" s="95"/>
      <c r="O4" s="95"/>
    </row>
    <row r="5" spans="1:15" s="86" customFormat="1" ht="18" customHeight="1">
      <c r="A5" s="99" t="s">
        <v>1103</v>
      </c>
      <c r="B5" s="100">
        <v>320.6626291027</v>
      </c>
      <c r="C5" s="101">
        <v>340.1309380872</v>
      </c>
      <c r="D5" s="102">
        <f>D9+D13+D16+D19+D22+D26</f>
        <v>473.69967947969997</v>
      </c>
      <c r="E5" s="103">
        <f>D5/C5*100</f>
        <v>139.26980066666465</v>
      </c>
      <c r="F5" s="104">
        <f aca="true" t="shared" si="0" ref="F5:F13">D5/B5*100</f>
        <v>147.72525280081393</v>
      </c>
      <c r="G5" s="105"/>
      <c r="H5" s="106"/>
      <c r="I5" s="109"/>
      <c r="J5" s="109"/>
      <c r="K5" s="109"/>
      <c r="L5" s="109"/>
      <c r="M5" s="109"/>
      <c r="N5" s="128" t="s">
        <v>1068</v>
      </c>
      <c r="O5" s="129" t="s">
        <v>1069</v>
      </c>
    </row>
    <row r="6" spans="1:15" ht="18" customHeight="1">
      <c r="A6" s="107" t="s">
        <v>1064</v>
      </c>
      <c r="B6" s="100">
        <v>101.263137823</v>
      </c>
      <c r="C6" s="101">
        <v>216.8239383989</v>
      </c>
      <c r="D6" s="102">
        <f>D10+D14+D17+D20+D23+D27</f>
        <v>113.273929711</v>
      </c>
      <c r="E6" s="103">
        <f aca="true" t="shared" si="1" ref="E5:E28">D6/C6*100</f>
        <v>52.2423541180242</v>
      </c>
      <c r="F6" s="104">
        <f t="shared" si="0"/>
        <v>111.86097147117238</v>
      </c>
      <c r="G6" s="108"/>
      <c r="H6" s="109"/>
      <c r="I6" s="109"/>
      <c r="J6" s="109"/>
      <c r="K6" s="109"/>
      <c r="L6" s="109"/>
      <c r="M6" s="109"/>
      <c r="N6" s="109"/>
      <c r="O6" s="129" t="s">
        <v>1069</v>
      </c>
    </row>
    <row r="7" spans="1:15" ht="18" customHeight="1">
      <c r="A7" s="107" t="s">
        <v>1065</v>
      </c>
      <c r="B7" s="100">
        <v>27.9223</v>
      </c>
      <c r="C7" s="101">
        <v>111.8948872491</v>
      </c>
      <c r="D7" s="102">
        <f>D11+D24</f>
        <v>39.468599999999995</v>
      </c>
      <c r="E7" s="103">
        <f t="shared" si="1"/>
        <v>35.27292530545667</v>
      </c>
      <c r="F7" s="104">
        <f t="shared" si="0"/>
        <v>141.3515362273165</v>
      </c>
      <c r="G7" s="108"/>
      <c r="H7" s="86"/>
      <c r="I7" s="109"/>
      <c r="J7" s="86"/>
      <c r="K7" s="86"/>
      <c r="L7" s="86"/>
      <c r="M7" s="86"/>
      <c r="N7" s="86"/>
      <c r="O7" s="129" t="s">
        <v>1069</v>
      </c>
    </row>
    <row r="8" spans="1:15" ht="18" customHeight="1">
      <c r="A8" s="107" t="s">
        <v>1066</v>
      </c>
      <c r="B8" s="100">
        <v>2.1908541651</v>
      </c>
      <c r="C8" s="101">
        <v>11.256112439199999</v>
      </c>
      <c r="D8" s="102">
        <f>D12+D15+D18+D21+D25+D28</f>
        <v>2.511040205199999</v>
      </c>
      <c r="E8" s="103">
        <f t="shared" si="1"/>
        <v>22.308236691516786</v>
      </c>
      <c r="F8" s="104">
        <f t="shared" si="0"/>
        <v>114.61466697329826</v>
      </c>
      <c r="G8" s="108"/>
      <c r="H8" s="86"/>
      <c r="I8" s="109"/>
      <c r="J8" s="86"/>
      <c r="K8" s="86"/>
      <c r="L8" s="86"/>
      <c r="M8" s="86"/>
      <c r="N8" s="86"/>
      <c r="O8" s="129" t="s">
        <v>1069</v>
      </c>
    </row>
    <row r="9" spans="1:15" ht="18" customHeight="1">
      <c r="A9" s="110" t="s">
        <v>1067</v>
      </c>
      <c r="B9" s="100">
        <v>296.6336752278</v>
      </c>
      <c r="C9" s="101">
        <v>128.3182505668</v>
      </c>
      <c r="D9" s="102">
        <v>421.5378746741</v>
      </c>
      <c r="E9" s="103">
        <f t="shared" si="1"/>
        <v>328.50968027705113</v>
      </c>
      <c r="F9" s="104">
        <f t="shared" si="0"/>
        <v>142.10722176110983</v>
      </c>
      <c r="G9" s="108"/>
      <c r="H9" s="86"/>
      <c r="I9" s="109"/>
      <c r="J9" s="86"/>
      <c r="K9" s="86"/>
      <c r="L9" s="86"/>
      <c r="M9" s="86"/>
      <c r="N9" s="86"/>
      <c r="O9" s="129" t="s">
        <v>1069</v>
      </c>
    </row>
    <row r="10" spans="1:15" ht="18" customHeight="1">
      <c r="A10" s="111" t="s">
        <v>1064</v>
      </c>
      <c r="B10" s="100">
        <v>84.3995028796</v>
      </c>
      <c r="C10" s="101">
        <v>89.24801463780001</v>
      </c>
      <c r="D10" s="102">
        <v>77.0285642226</v>
      </c>
      <c r="E10" s="103">
        <f t="shared" si="1"/>
        <v>86.30843446233413</v>
      </c>
      <c r="F10" s="104">
        <f t="shared" si="0"/>
        <v>91.26660891887597</v>
      </c>
      <c r="G10" s="108"/>
      <c r="H10" s="86"/>
      <c r="I10" s="109"/>
      <c r="J10" s="86"/>
      <c r="K10" s="86"/>
      <c r="L10" s="86"/>
      <c r="M10" s="86"/>
      <c r="N10" s="86"/>
      <c r="O10" s="129" t="s">
        <v>1069</v>
      </c>
    </row>
    <row r="11" spans="1:15" ht="18" customHeight="1">
      <c r="A11" s="111" t="s">
        <v>1065</v>
      </c>
      <c r="B11" s="100">
        <v>23.7732</v>
      </c>
      <c r="C11" s="101">
        <v>28.221033</v>
      </c>
      <c r="D11" s="102">
        <v>26.0966</v>
      </c>
      <c r="E11" s="103">
        <f t="shared" si="1"/>
        <v>92.47216428966296</v>
      </c>
      <c r="F11" s="104">
        <f t="shared" si="0"/>
        <v>109.7731899786314</v>
      </c>
      <c r="G11" s="108"/>
      <c r="H11" s="86"/>
      <c r="I11" s="109"/>
      <c r="J11" s="86"/>
      <c r="K11" s="86"/>
      <c r="L11" s="86"/>
      <c r="M11" s="86"/>
      <c r="N11" s="86"/>
      <c r="O11" s="129" t="s">
        <v>1069</v>
      </c>
    </row>
    <row r="12" spans="1:15" ht="18" customHeight="1">
      <c r="A12" s="111" t="s">
        <v>1066</v>
      </c>
      <c r="B12" s="100">
        <v>1.7666440203</v>
      </c>
      <c r="C12" s="101">
        <v>10.693202929</v>
      </c>
      <c r="D12" s="102">
        <v>1.8021728993</v>
      </c>
      <c r="E12" s="103">
        <f t="shared" si="1"/>
        <v>16.853443362722516</v>
      </c>
      <c r="F12" s="104">
        <f t="shared" si="0"/>
        <v>102.01109440225353</v>
      </c>
      <c r="G12" s="108"/>
      <c r="H12" s="86"/>
      <c r="I12" s="109"/>
      <c r="J12" s="86"/>
      <c r="K12" s="86"/>
      <c r="L12" s="86"/>
      <c r="M12" s="86"/>
      <c r="N12" s="86"/>
      <c r="O12" s="129" t="s">
        <v>1069</v>
      </c>
    </row>
    <row r="13" spans="1:15" ht="18" customHeight="1">
      <c r="A13" s="110" t="s">
        <v>1070</v>
      </c>
      <c r="B13" s="100">
        <v>1.6345182273</v>
      </c>
      <c r="C13" s="101">
        <v>2.5908139719</v>
      </c>
      <c r="D13" s="102">
        <v>1.59</v>
      </c>
      <c r="E13" s="103">
        <f t="shared" si="1"/>
        <v>61.37067412964263</v>
      </c>
      <c r="F13" s="104">
        <f t="shared" si="0"/>
        <v>97.27637009141598</v>
      </c>
      <c r="G13" s="108"/>
      <c r="I13" s="109"/>
      <c r="O13" s="129" t="s">
        <v>1069</v>
      </c>
    </row>
    <row r="14" spans="1:15" ht="18" customHeight="1">
      <c r="A14" s="111" t="s">
        <v>1064</v>
      </c>
      <c r="B14" s="100"/>
      <c r="C14" s="101">
        <v>2.5000000545</v>
      </c>
      <c r="D14" s="102"/>
      <c r="E14" s="103">
        <f t="shared" si="1"/>
        <v>0</v>
      </c>
      <c r="F14" s="104"/>
      <c r="G14" s="108"/>
      <c r="I14" s="109"/>
      <c r="O14" s="129" t="s">
        <v>1069</v>
      </c>
    </row>
    <row r="15" spans="1:15" ht="18" customHeight="1">
      <c r="A15" s="111" t="s">
        <v>1066</v>
      </c>
      <c r="B15" s="100">
        <v>0.1147991691</v>
      </c>
      <c r="C15" s="101">
        <v>0.0908139174</v>
      </c>
      <c r="D15" s="102">
        <v>0.0522667718</v>
      </c>
      <c r="E15" s="103">
        <f t="shared" si="1"/>
        <v>57.55370244605261</v>
      </c>
      <c r="F15" s="104">
        <f aca="true" t="shared" si="2" ref="F15:F28">D15/B15*100</f>
        <v>45.52887639323515</v>
      </c>
      <c r="G15" s="108"/>
      <c r="I15" s="109"/>
      <c r="O15" s="129" t="s">
        <v>1069</v>
      </c>
    </row>
    <row r="16" spans="1:15" ht="18" customHeight="1">
      <c r="A16" s="110" t="s">
        <v>1071</v>
      </c>
      <c r="B16" s="100">
        <v>13.1603368479</v>
      </c>
      <c r="C16" s="101">
        <v>20.1645056076</v>
      </c>
      <c r="D16" s="102">
        <v>21.4672117498</v>
      </c>
      <c r="E16" s="103">
        <f t="shared" si="1"/>
        <v>106.46039217400407</v>
      </c>
      <c r="F16" s="104">
        <f t="shared" si="2"/>
        <v>163.12053405552103</v>
      </c>
      <c r="G16" s="108"/>
      <c r="I16" s="109"/>
      <c r="O16" s="129" t="s">
        <v>1069</v>
      </c>
    </row>
    <row r="17" spans="1:15" ht="18" customHeight="1">
      <c r="A17" s="111" t="s">
        <v>1064</v>
      </c>
      <c r="B17" s="100">
        <v>12.8764613053</v>
      </c>
      <c r="C17" s="101">
        <v>19.796732326500003</v>
      </c>
      <c r="D17" s="102">
        <v>20.9145658359</v>
      </c>
      <c r="E17" s="103">
        <f t="shared" si="1"/>
        <v>105.64655565860059</v>
      </c>
      <c r="F17" s="104">
        <f t="shared" si="2"/>
        <v>162.42479467003474</v>
      </c>
      <c r="G17" s="108"/>
      <c r="I17" s="109"/>
      <c r="O17" s="129" t="s">
        <v>1069</v>
      </c>
    </row>
    <row r="18" spans="1:15" ht="18" customHeight="1">
      <c r="A18" s="111" t="s">
        <v>1066</v>
      </c>
      <c r="B18" s="100">
        <v>0.2274339083</v>
      </c>
      <c r="C18" s="101">
        <v>0.3677732811</v>
      </c>
      <c r="D18" s="102">
        <v>0.5100153421</v>
      </c>
      <c r="E18" s="103">
        <f t="shared" si="1"/>
        <v>138.67656197713922</v>
      </c>
      <c r="F18" s="104">
        <f t="shared" si="2"/>
        <v>224.24771482502814</v>
      </c>
      <c r="G18" s="108"/>
      <c r="I18" s="109"/>
      <c r="O18" s="129" t="s">
        <v>1069</v>
      </c>
    </row>
    <row r="19" spans="1:15" ht="18" customHeight="1">
      <c r="A19" s="110" t="s">
        <v>1072</v>
      </c>
      <c r="B19" s="100">
        <v>1.5763511654</v>
      </c>
      <c r="C19" s="101">
        <v>1.2046534678</v>
      </c>
      <c r="D19" s="102">
        <v>0.9791348188</v>
      </c>
      <c r="E19" s="103">
        <f t="shared" si="1"/>
        <v>81.27937576838144</v>
      </c>
      <c r="F19" s="104">
        <f t="shared" si="2"/>
        <v>62.114003547651386</v>
      </c>
      <c r="G19" s="108"/>
      <c r="I19" s="109"/>
      <c r="O19" s="129" t="s">
        <v>1069</v>
      </c>
    </row>
    <row r="20" spans="1:15" ht="18" customHeight="1">
      <c r="A20" s="111" t="s">
        <v>1064</v>
      </c>
      <c r="B20" s="100">
        <v>0.5226268786</v>
      </c>
      <c r="C20" s="101">
        <v>1.1501534678</v>
      </c>
      <c r="D20" s="102">
        <v>0.6717922261</v>
      </c>
      <c r="E20" s="103">
        <f t="shared" si="1"/>
        <v>58.40892062734865</v>
      </c>
      <c r="F20" s="104">
        <f t="shared" si="2"/>
        <v>128.54146114711523</v>
      </c>
      <c r="G20" s="108"/>
      <c r="I20" s="109"/>
      <c r="O20" s="129" t="s">
        <v>1069</v>
      </c>
    </row>
    <row r="21" spans="1:15" ht="18" customHeight="1">
      <c r="A21" s="111" t="s">
        <v>1066</v>
      </c>
      <c r="B21" s="100">
        <v>0.0396012305</v>
      </c>
      <c r="C21" s="101">
        <v>0.0545</v>
      </c>
      <c r="D21" s="102">
        <v>0.0522667718</v>
      </c>
      <c r="E21" s="103">
        <f t="shared" si="1"/>
        <v>95.90233357798166</v>
      </c>
      <c r="F21" s="104">
        <f t="shared" si="2"/>
        <v>131.98269634576127</v>
      </c>
      <c r="G21" s="108"/>
      <c r="I21" s="109"/>
      <c r="O21" s="129" t="s">
        <v>1069</v>
      </c>
    </row>
    <row r="22" spans="1:15" ht="18" customHeight="1">
      <c r="A22" s="110" t="s">
        <v>1104</v>
      </c>
      <c r="B22" s="100">
        <v>7.1984555537</v>
      </c>
      <c r="C22" s="101">
        <v>187.0567738676</v>
      </c>
      <c r="D22" s="102">
        <v>27.2983429455</v>
      </c>
      <c r="E22" s="103">
        <f t="shared" si="1"/>
        <v>14.593613682668312</v>
      </c>
      <c r="F22" s="104">
        <f t="shared" si="2"/>
        <v>379.2249982215793</v>
      </c>
      <c r="G22" s="108"/>
      <c r="I22" s="109"/>
      <c r="O22" s="129"/>
    </row>
    <row r="23" spans="1:15" ht="18" customHeight="1">
      <c r="A23" s="111" t="s">
        <v>1064</v>
      </c>
      <c r="B23" s="100">
        <v>3.0163228231</v>
      </c>
      <c r="C23" s="101">
        <v>103.3549196185</v>
      </c>
      <c r="D23" s="102">
        <v>13.8667266434</v>
      </c>
      <c r="E23" s="103">
        <f t="shared" si="1"/>
        <v>13.41661015710173</v>
      </c>
      <c r="F23" s="104">
        <f t="shared" si="2"/>
        <v>459.7228962763539</v>
      </c>
      <c r="G23" s="108"/>
      <c r="I23" s="109"/>
      <c r="O23" s="129"/>
    </row>
    <row r="24" spans="1:15" ht="18" customHeight="1">
      <c r="A24" s="111" t="s">
        <v>1065</v>
      </c>
      <c r="B24" s="100">
        <v>4.1491</v>
      </c>
      <c r="C24" s="101">
        <v>83.6738542491</v>
      </c>
      <c r="D24" s="102">
        <v>13.372</v>
      </c>
      <c r="E24" s="103">
        <f t="shared" si="1"/>
        <v>15.981097225653173</v>
      </c>
      <c r="F24" s="104">
        <f t="shared" si="2"/>
        <v>322.28676098430986</v>
      </c>
      <c r="G24" s="108"/>
      <c r="I24" s="109"/>
      <c r="O24" s="129"/>
    </row>
    <row r="25" spans="1:15" ht="18" customHeight="1">
      <c r="A25" s="111" t="s">
        <v>1066</v>
      </c>
      <c r="B25" s="100">
        <v>0.0330310575</v>
      </c>
      <c r="C25" s="101">
        <v>0.028</v>
      </c>
      <c r="D25" s="102">
        <v>0.0596163021</v>
      </c>
      <c r="E25" s="103">
        <f t="shared" si="1"/>
        <v>212.91536464285713</v>
      </c>
      <c r="F25" s="104">
        <f t="shared" si="2"/>
        <v>180.48559934843138</v>
      </c>
      <c r="G25" s="108"/>
      <c r="I25" s="109"/>
      <c r="O25" s="129"/>
    </row>
    <row r="26" spans="1:15" s="87" customFormat="1" ht="18" customHeight="1">
      <c r="A26" s="110" t="s">
        <v>1105</v>
      </c>
      <c r="B26" s="100">
        <v>0.4592920806</v>
      </c>
      <c r="C26" s="101">
        <v>0.7959406055</v>
      </c>
      <c r="D26" s="102">
        <v>0.8271152915</v>
      </c>
      <c r="E26" s="112">
        <f t="shared" si="1"/>
        <v>103.91671008924294</v>
      </c>
      <c r="F26" s="113">
        <f t="shared" si="2"/>
        <v>180.08481453011146</v>
      </c>
      <c r="G26" s="108"/>
      <c r="I26" s="130"/>
      <c r="O26" s="131"/>
    </row>
    <row r="27" spans="1:15" s="87" customFormat="1" ht="18" customHeight="1">
      <c r="A27" s="114" t="s">
        <v>1064</v>
      </c>
      <c r="B27" s="100">
        <v>0.4482239364</v>
      </c>
      <c r="C27" s="101">
        <v>0.7741182938</v>
      </c>
      <c r="D27" s="102">
        <v>0.792280783</v>
      </c>
      <c r="E27" s="112">
        <f t="shared" si="1"/>
        <v>102.3462162495662</v>
      </c>
      <c r="F27" s="113">
        <f t="shared" si="2"/>
        <v>176.76003413904246</v>
      </c>
      <c r="G27" s="108"/>
      <c r="I27" s="130"/>
      <c r="O27" s="131"/>
    </row>
    <row r="28" spans="1:15" s="87" customFormat="1" ht="18" customHeight="1">
      <c r="A28" s="111" t="s">
        <v>1066</v>
      </c>
      <c r="B28" s="100">
        <v>0.0093447794</v>
      </c>
      <c r="C28" s="101">
        <v>0.0218223117</v>
      </c>
      <c r="D28" s="102">
        <v>0.0347021181</v>
      </c>
      <c r="E28" s="112">
        <f t="shared" si="1"/>
        <v>159.02127408435837</v>
      </c>
      <c r="F28" s="113">
        <f t="shared" si="2"/>
        <v>371.3529941648489</v>
      </c>
      <c r="G28" s="108"/>
      <c r="I28" s="130"/>
      <c r="O28" s="131"/>
    </row>
    <row r="29" spans="1:15" ht="18" customHeight="1">
      <c r="A29" s="115" t="s">
        <v>1077</v>
      </c>
      <c r="B29" s="100"/>
      <c r="C29" s="101"/>
      <c r="D29" s="102">
        <f>D38-D5</f>
        <v>143.78298898980006</v>
      </c>
      <c r="E29" s="103"/>
      <c r="F29" s="104"/>
      <c r="G29" s="108"/>
      <c r="I29" s="109"/>
      <c r="O29" s="129"/>
    </row>
    <row r="30" spans="1:15" ht="18" customHeight="1">
      <c r="A30" s="116" t="s">
        <v>1079</v>
      </c>
      <c r="B30" s="100"/>
      <c r="C30" s="101"/>
      <c r="D30" s="102">
        <f>D39-D9</f>
        <v>98.79248088169999</v>
      </c>
      <c r="E30" s="103"/>
      <c r="F30" s="104"/>
      <c r="G30" s="108"/>
      <c r="I30" s="109"/>
      <c r="O30" s="132"/>
    </row>
    <row r="31" spans="1:15" ht="18" customHeight="1">
      <c r="A31" s="117"/>
      <c r="B31" s="100"/>
      <c r="C31" s="101"/>
      <c r="D31" s="102"/>
      <c r="E31" s="103"/>
      <c r="F31" s="104"/>
      <c r="G31" s="108"/>
      <c r="O31" s="129"/>
    </row>
    <row r="32" spans="1:15" ht="18" customHeight="1">
      <c r="A32" s="117"/>
      <c r="B32" s="100"/>
      <c r="C32" s="101"/>
      <c r="D32" s="102"/>
      <c r="E32" s="103"/>
      <c r="F32" s="104"/>
      <c r="G32" s="108"/>
      <c r="O32" s="129"/>
    </row>
    <row r="33" spans="1:15" ht="18" customHeight="1">
      <c r="A33" s="117"/>
      <c r="B33" s="100"/>
      <c r="C33" s="101"/>
      <c r="D33" s="102"/>
      <c r="E33" s="103"/>
      <c r="F33" s="104"/>
      <c r="G33" s="108"/>
      <c r="O33" s="129"/>
    </row>
    <row r="34" spans="1:15" ht="18" customHeight="1">
      <c r="A34" s="117"/>
      <c r="B34" s="100"/>
      <c r="C34" s="101"/>
      <c r="D34" s="102"/>
      <c r="E34" s="103"/>
      <c r="F34" s="104"/>
      <c r="G34" s="108"/>
      <c r="O34" s="129"/>
    </row>
    <row r="35" spans="1:15" ht="18" customHeight="1">
      <c r="A35" s="117"/>
      <c r="B35" s="100"/>
      <c r="C35" s="101"/>
      <c r="D35" s="102"/>
      <c r="E35" s="103"/>
      <c r="F35" s="104"/>
      <c r="G35" s="108"/>
      <c r="O35" s="129"/>
    </row>
    <row r="36" spans="1:15" ht="18" customHeight="1">
      <c r="A36" s="117"/>
      <c r="B36" s="100"/>
      <c r="C36" s="101"/>
      <c r="D36" s="102"/>
      <c r="E36" s="103"/>
      <c r="F36" s="104"/>
      <c r="G36" s="108"/>
      <c r="O36" s="129"/>
    </row>
    <row r="37" spans="1:15" ht="19.5" customHeight="1">
      <c r="A37" s="117"/>
      <c r="B37" s="100"/>
      <c r="C37" s="101"/>
      <c r="D37" s="102"/>
      <c r="E37" s="103"/>
      <c r="F37" s="104"/>
      <c r="G37" s="108"/>
      <c r="H37" s="118"/>
      <c r="I37" s="118"/>
      <c r="J37" s="118"/>
      <c r="K37" s="118"/>
      <c r="L37" s="118"/>
      <c r="M37" s="118"/>
      <c r="N37" s="118"/>
      <c r="O37" s="133" t="s">
        <v>1069</v>
      </c>
    </row>
    <row r="38" spans="1:7" ht="18" customHeight="1">
      <c r="A38" s="119" t="s">
        <v>1106</v>
      </c>
      <c r="B38" s="100"/>
      <c r="C38" s="101"/>
      <c r="D38" s="102">
        <v>617.4826684695</v>
      </c>
      <c r="E38" s="120"/>
      <c r="F38" s="104"/>
      <c r="G38" s="108"/>
    </row>
    <row r="39" spans="1:7" ht="18" customHeight="1">
      <c r="A39" s="121" t="s">
        <v>1081</v>
      </c>
      <c r="B39" s="122"/>
      <c r="C39" s="123"/>
      <c r="D39" s="124">
        <v>520.3303555558</v>
      </c>
      <c r="E39" s="125"/>
      <c r="F39" s="126"/>
      <c r="G39" s="127"/>
    </row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59" right="0.59" top="0.98" bottom="0.98" header="0.12" footer="0.31"/>
  <pageSetup firstPageNumber="95" useFirstPageNumber="1" horizontalDpi="600" verticalDpi="600" orientation="portrait" paperSize="9" scale="90"/>
  <headerFooter scaleWithDoc="0" alignWithMargins="0">
    <oddFooter>&amp;C&amp;15—&amp;P—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showGridLines="0" showZeros="0" workbookViewId="0" topLeftCell="A13">
      <selection activeCell="K10" sqref="K10"/>
    </sheetView>
  </sheetViews>
  <sheetFormatPr defaultColWidth="9.00390625" defaultRowHeight="14.25"/>
  <cols>
    <col min="1" max="1" width="41.25390625" style="34" customWidth="1"/>
    <col min="2" max="4" width="8.25390625" style="34" customWidth="1"/>
    <col min="5" max="5" width="9.75390625" style="34" customWidth="1"/>
    <col min="6" max="6" width="8.625" style="34" customWidth="1"/>
    <col min="7" max="7" width="8.00390625" style="34" customWidth="1"/>
    <col min="8" max="8" width="5.875" style="34" customWidth="1"/>
    <col min="9" max="10" width="6.875" style="34" customWidth="1"/>
    <col min="11" max="11" width="4.625" style="34" customWidth="1"/>
    <col min="12" max="12" width="6.875" style="34" hidden="1" customWidth="1"/>
    <col min="13" max="248" width="9.00390625" style="34" customWidth="1"/>
    <col min="249" max="16384" width="9.00390625" style="34" customWidth="1"/>
  </cols>
  <sheetData>
    <row r="1" spans="1:8" s="30" customFormat="1" ht="36" customHeight="1">
      <c r="A1" s="35" t="s">
        <v>1107</v>
      </c>
      <c r="B1" s="35"/>
      <c r="C1" s="35"/>
      <c r="D1" s="35"/>
      <c r="E1" s="35"/>
      <c r="F1" s="35"/>
      <c r="G1" s="35"/>
      <c r="H1" s="36"/>
    </row>
    <row r="2" spans="1:8" s="30" customFormat="1" ht="18" customHeight="1">
      <c r="A2" s="37"/>
      <c r="B2" s="38"/>
      <c r="C2" s="38"/>
      <c r="D2" s="38"/>
      <c r="E2" s="38"/>
      <c r="F2" s="38"/>
      <c r="G2" s="39" t="s">
        <v>1108</v>
      </c>
      <c r="H2" s="36"/>
    </row>
    <row r="3" spans="1:8" ht="18" customHeight="1">
      <c r="A3" s="9" t="s">
        <v>49</v>
      </c>
      <c r="B3" s="40" t="s">
        <v>50</v>
      </c>
      <c r="C3" s="41" t="s">
        <v>93</v>
      </c>
      <c r="D3" s="42"/>
      <c r="E3" s="43"/>
      <c r="F3" s="44" t="s">
        <v>94</v>
      </c>
      <c r="G3" s="45" t="s">
        <v>146</v>
      </c>
      <c r="H3" s="46"/>
    </row>
    <row r="4" spans="1:8" ht="33" customHeight="1">
      <c r="A4" s="12"/>
      <c r="B4" s="40"/>
      <c r="C4" s="47" t="s">
        <v>662</v>
      </c>
      <c r="D4" s="47" t="s">
        <v>55</v>
      </c>
      <c r="E4" s="47" t="s">
        <v>1033</v>
      </c>
      <c r="F4" s="48"/>
      <c r="G4" s="49"/>
      <c r="H4" s="46"/>
    </row>
    <row r="5" spans="1:12" s="31" customFormat="1" ht="25.5" customHeight="1">
      <c r="A5" s="50" t="s">
        <v>1109</v>
      </c>
      <c r="B5" s="51">
        <v>302.8535874899</v>
      </c>
      <c r="C5" s="52">
        <v>326.13652241989996</v>
      </c>
      <c r="D5" s="53">
        <f>D7+D10+D12+D14+D16</f>
        <v>471.9478303458</v>
      </c>
      <c r="E5" s="54">
        <f aca="true" t="shared" si="0" ref="E5:E17">D5/C5*100</f>
        <v>144.70867195246794</v>
      </c>
      <c r="F5" s="54">
        <f aca="true" t="shared" si="1" ref="F5:F8">D5/B5*100</f>
        <v>155.83366017136555</v>
      </c>
      <c r="G5" s="55"/>
      <c r="H5" s="56"/>
      <c r="L5" s="79" t="s">
        <v>1069</v>
      </c>
    </row>
    <row r="6" spans="1:12" ht="25.5" customHeight="1">
      <c r="A6" s="57" t="s">
        <v>1085</v>
      </c>
      <c r="B6" s="51">
        <v>126.5363079857</v>
      </c>
      <c r="C6" s="52">
        <v>321.491739619</v>
      </c>
      <c r="D6" s="53">
        <f>D8+D11+D13+D15+D17</f>
        <v>164.7154200822</v>
      </c>
      <c r="E6" s="54">
        <f t="shared" si="0"/>
        <v>51.234728543073714</v>
      </c>
      <c r="F6" s="54">
        <f t="shared" si="1"/>
        <v>130.1724561940077</v>
      </c>
      <c r="G6" s="55"/>
      <c r="H6" s="58"/>
      <c r="I6" s="31"/>
      <c r="L6" s="79" t="s">
        <v>1069</v>
      </c>
    </row>
    <row r="7" spans="1:12" ht="25.5" customHeight="1">
      <c r="A7" s="59" t="s">
        <v>1086</v>
      </c>
      <c r="B7" s="51">
        <v>288.5614074572</v>
      </c>
      <c r="C7" s="52">
        <v>121.3519847512</v>
      </c>
      <c r="D7" s="53">
        <v>429.7994513136</v>
      </c>
      <c r="E7" s="54">
        <f t="shared" si="0"/>
        <v>354.17587293260146</v>
      </c>
      <c r="F7" s="54">
        <f t="shared" si="1"/>
        <v>148.94557629898887</v>
      </c>
      <c r="G7" s="55"/>
      <c r="H7" s="60"/>
      <c r="I7" s="31"/>
      <c r="L7" s="79" t="s">
        <v>1069</v>
      </c>
    </row>
    <row r="8" spans="1:12" ht="25.5" customHeight="1">
      <c r="A8" s="61" t="s">
        <v>1087</v>
      </c>
      <c r="B8" s="51">
        <v>112.5112547436</v>
      </c>
      <c r="C8" s="52">
        <v>118.3007729748</v>
      </c>
      <c r="D8" s="53">
        <v>122.6590779707</v>
      </c>
      <c r="E8" s="54">
        <f t="shared" si="0"/>
        <v>103.68408835065549</v>
      </c>
      <c r="F8" s="54">
        <f t="shared" si="1"/>
        <v>109.01938499417298</v>
      </c>
      <c r="G8" s="55"/>
      <c r="H8" s="60"/>
      <c r="I8" s="31"/>
      <c r="L8" s="79" t="s">
        <v>1069</v>
      </c>
    </row>
    <row r="9" spans="1:12" ht="25.5" customHeight="1">
      <c r="A9" s="59" t="s">
        <v>1110</v>
      </c>
      <c r="B9" s="51"/>
      <c r="C9" s="52">
        <v>1.437989</v>
      </c>
      <c r="D9" s="53"/>
      <c r="E9" s="54">
        <f t="shared" si="0"/>
        <v>0</v>
      </c>
      <c r="F9" s="54"/>
      <c r="G9" s="62"/>
      <c r="H9" s="46"/>
      <c r="I9" s="31"/>
      <c r="L9" s="79" t="s">
        <v>1069</v>
      </c>
    </row>
    <row r="10" spans="1:12" ht="25.5" customHeight="1">
      <c r="A10" s="59" t="s">
        <v>1090</v>
      </c>
      <c r="B10" s="51">
        <v>7.9925609283</v>
      </c>
      <c r="C10" s="52">
        <v>16.637558167599998</v>
      </c>
      <c r="D10" s="53">
        <v>15.5510556009</v>
      </c>
      <c r="E10" s="54">
        <f t="shared" si="0"/>
        <v>93.46957915485547</v>
      </c>
      <c r="F10" s="54">
        <f aca="true" t="shared" si="2" ref="F10:F17">D10/B10*100</f>
        <v>194.56912171713248</v>
      </c>
      <c r="G10" s="55"/>
      <c r="I10" s="31"/>
      <c r="L10" s="79" t="s">
        <v>1069</v>
      </c>
    </row>
    <row r="11" spans="1:12" ht="25.5" customHeight="1">
      <c r="A11" s="61" t="s">
        <v>1091</v>
      </c>
      <c r="B11" s="51">
        <v>7.9220302604</v>
      </c>
      <c r="C11" s="52">
        <v>16.637558167599998</v>
      </c>
      <c r="D11" s="53">
        <v>15.4658316756</v>
      </c>
      <c r="E11" s="54">
        <f t="shared" si="0"/>
        <v>92.95734097397886</v>
      </c>
      <c r="F11" s="54">
        <f t="shared" si="2"/>
        <v>195.2256071642309</v>
      </c>
      <c r="G11" s="55"/>
      <c r="I11" s="31"/>
      <c r="L11" s="79" t="s">
        <v>1069</v>
      </c>
    </row>
    <row r="12" spans="1:12" ht="25.5" customHeight="1">
      <c r="A12" s="59" t="s">
        <v>1111</v>
      </c>
      <c r="B12" s="51">
        <v>0.6036713367</v>
      </c>
      <c r="C12" s="52">
        <v>1.1014678243</v>
      </c>
      <c r="D12" s="53">
        <v>0.7387064706</v>
      </c>
      <c r="E12" s="54">
        <f t="shared" si="0"/>
        <v>67.06564225509352</v>
      </c>
      <c r="F12" s="54">
        <f t="shared" si="2"/>
        <v>122.36898220779813</v>
      </c>
      <c r="G12" s="55"/>
      <c r="I12" s="31"/>
      <c r="L12" s="79" t="s">
        <v>1069</v>
      </c>
    </row>
    <row r="13" spans="1:12" ht="25.5" customHeight="1">
      <c r="A13" s="61" t="s">
        <v>1093</v>
      </c>
      <c r="B13" s="51">
        <v>0.581964339</v>
      </c>
      <c r="C13" s="52">
        <v>1.1014672243</v>
      </c>
      <c r="D13" s="53">
        <v>0.7324822238</v>
      </c>
      <c r="E13" s="54">
        <f t="shared" si="0"/>
        <v>66.50059190508408</v>
      </c>
      <c r="F13" s="54">
        <f t="shared" si="2"/>
        <v>125.86376427439482</v>
      </c>
      <c r="G13" s="55"/>
      <c r="I13" s="31"/>
      <c r="L13" s="79" t="s">
        <v>1069</v>
      </c>
    </row>
    <row r="14" spans="1:12" ht="25.5" customHeight="1">
      <c r="A14" s="59" t="s">
        <v>1112</v>
      </c>
      <c r="B14" s="51">
        <v>5.4650833072</v>
      </c>
      <c r="C14" s="52">
        <v>185.00007386759998</v>
      </c>
      <c r="D14" s="53">
        <v>25.6001505198</v>
      </c>
      <c r="E14" s="54">
        <f t="shared" si="0"/>
        <v>13.837913674629881</v>
      </c>
      <c r="F14" s="54">
        <f t="shared" si="2"/>
        <v>468.43111222244244</v>
      </c>
      <c r="G14" s="55"/>
      <c r="I14" s="31"/>
      <c r="L14" s="79"/>
    </row>
    <row r="15" spans="1:12" ht="25.5" customHeight="1">
      <c r="A15" s="61" t="s">
        <v>1087</v>
      </c>
      <c r="B15" s="51">
        <v>5.2901941822</v>
      </c>
      <c r="C15" s="52">
        <v>185.00007386759998</v>
      </c>
      <c r="D15" s="53">
        <v>25.5995617712</v>
      </c>
      <c r="E15" s="54">
        <f t="shared" si="0"/>
        <v>13.837595432270467</v>
      </c>
      <c r="F15" s="54">
        <f t="shared" si="2"/>
        <v>483.9059000392699</v>
      </c>
      <c r="G15" s="55"/>
      <c r="I15" s="31"/>
      <c r="L15" s="79"/>
    </row>
    <row r="16" spans="1:12" s="32" customFormat="1" ht="25.5" customHeight="1">
      <c r="A16" s="63" t="s">
        <v>1113</v>
      </c>
      <c r="B16" s="64">
        <v>0.2308644605</v>
      </c>
      <c r="C16" s="65">
        <v>0.6074488092</v>
      </c>
      <c r="D16" s="53">
        <v>0.2584664409</v>
      </c>
      <c r="E16" s="54">
        <f t="shared" si="0"/>
        <v>42.54950161815215</v>
      </c>
      <c r="F16" s="54">
        <f t="shared" si="2"/>
        <v>111.95592441565945</v>
      </c>
      <c r="G16" s="55"/>
      <c r="L16" s="80"/>
    </row>
    <row r="17" spans="1:12" s="32" customFormat="1" ht="25.5" customHeight="1">
      <c r="A17" s="61" t="s">
        <v>1114</v>
      </c>
      <c r="B17" s="64">
        <v>0.2308644605</v>
      </c>
      <c r="C17" s="65">
        <v>0.6074488092</v>
      </c>
      <c r="D17" s="53">
        <v>0.2584664409</v>
      </c>
      <c r="E17" s="54">
        <f t="shared" si="0"/>
        <v>42.54950161815215</v>
      </c>
      <c r="F17" s="54">
        <f t="shared" si="2"/>
        <v>111.95592441565945</v>
      </c>
      <c r="G17" s="55"/>
      <c r="L17" s="80"/>
    </row>
    <row r="18" spans="1:12" ht="25.5" customHeight="1">
      <c r="A18" s="66" t="s">
        <v>1099</v>
      </c>
      <c r="B18" s="51"/>
      <c r="C18" s="52"/>
      <c r="D18" s="53">
        <v>145.5348381237</v>
      </c>
      <c r="E18" s="54"/>
      <c r="F18" s="54"/>
      <c r="G18" s="55"/>
      <c r="I18" s="31"/>
      <c r="L18" s="79"/>
    </row>
    <row r="19" spans="1:12" ht="25.5" customHeight="1">
      <c r="A19" s="67" t="s">
        <v>1079</v>
      </c>
      <c r="B19" s="51"/>
      <c r="C19" s="52"/>
      <c r="D19" s="53">
        <v>90.5309042422</v>
      </c>
      <c r="E19" s="54"/>
      <c r="F19" s="54"/>
      <c r="G19" s="55"/>
      <c r="I19" s="31"/>
      <c r="L19" s="79"/>
    </row>
    <row r="20" spans="1:12" ht="25.5" customHeight="1">
      <c r="A20" s="68"/>
      <c r="B20" s="51"/>
      <c r="C20" s="52"/>
      <c r="D20" s="69"/>
      <c r="E20" s="54"/>
      <c r="F20" s="54"/>
      <c r="G20" s="55"/>
      <c r="I20" s="31"/>
      <c r="L20" s="79"/>
    </row>
    <row r="21" spans="1:12" ht="25.5" customHeight="1">
      <c r="A21" s="68"/>
      <c r="B21" s="51"/>
      <c r="C21" s="52"/>
      <c r="D21" s="69"/>
      <c r="E21" s="54"/>
      <c r="F21" s="54"/>
      <c r="G21" s="55"/>
      <c r="L21" s="79"/>
    </row>
    <row r="22" spans="1:12" ht="25.5" customHeight="1">
      <c r="A22" s="70"/>
      <c r="B22" s="51"/>
      <c r="C22" s="52"/>
      <c r="D22" s="69"/>
      <c r="E22" s="54"/>
      <c r="F22" s="54"/>
      <c r="G22" s="55"/>
      <c r="L22" s="81"/>
    </row>
    <row r="23" spans="1:12" ht="25.5" customHeight="1">
      <c r="A23" s="70"/>
      <c r="B23" s="51"/>
      <c r="C23" s="52"/>
      <c r="D23" s="69"/>
      <c r="E23" s="54"/>
      <c r="F23" s="54"/>
      <c r="G23" s="55"/>
      <c r="L23" s="79"/>
    </row>
    <row r="24" spans="1:12" ht="25.5" customHeight="1">
      <c r="A24" s="70"/>
      <c r="B24" s="51"/>
      <c r="C24" s="52"/>
      <c r="D24" s="69"/>
      <c r="E24" s="54"/>
      <c r="F24" s="54"/>
      <c r="G24" s="55"/>
      <c r="L24" s="79"/>
    </row>
    <row r="25" spans="1:12" ht="25.5" customHeight="1">
      <c r="A25" s="70"/>
      <c r="B25" s="51"/>
      <c r="C25" s="52"/>
      <c r="D25" s="69"/>
      <c r="E25" s="54"/>
      <c r="F25" s="54"/>
      <c r="G25" s="55"/>
      <c r="H25" s="71"/>
      <c r="I25" s="71"/>
      <c r="J25" s="71"/>
      <c r="K25" s="71"/>
      <c r="L25" s="82"/>
    </row>
    <row r="26" spans="1:12" ht="27.75" customHeight="1">
      <c r="A26" s="70"/>
      <c r="B26" s="51"/>
      <c r="C26" s="52"/>
      <c r="D26" s="69"/>
      <c r="E26" s="54"/>
      <c r="F26" s="54"/>
      <c r="G26" s="55"/>
      <c r="H26" s="71"/>
      <c r="I26" s="71"/>
      <c r="J26" s="71"/>
      <c r="K26" s="71"/>
      <c r="L26" s="82"/>
    </row>
    <row r="27" spans="1:12" ht="16.5" customHeight="1">
      <c r="A27" s="70"/>
      <c r="B27" s="51"/>
      <c r="C27" s="52"/>
      <c r="D27" s="69"/>
      <c r="E27" s="54"/>
      <c r="F27" s="54"/>
      <c r="G27" s="55"/>
      <c r="H27" s="71"/>
      <c r="I27" s="71"/>
      <c r="J27" s="71"/>
      <c r="K27" s="71"/>
      <c r="L27" s="82"/>
    </row>
    <row r="28" spans="1:12" ht="25.5" customHeight="1">
      <c r="A28" s="72" t="s">
        <v>1115</v>
      </c>
      <c r="B28" s="51"/>
      <c r="C28" s="52"/>
      <c r="D28" s="53">
        <f>D5+D18</f>
        <v>617.4826684695</v>
      </c>
      <c r="E28" s="54"/>
      <c r="F28" s="54"/>
      <c r="G28" s="55"/>
      <c r="H28" s="71"/>
      <c r="I28" s="71"/>
      <c r="J28" s="71"/>
      <c r="K28" s="71"/>
      <c r="L28" s="83"/>
    </row>
    <row r="29" spans="1:7" s="33" customFormat="1" ht="25.5" customHeight="1">
      <c r="A29" s="73" t="s">
        <v>1101</v>
      </c>
      <c r="B29" s="74"/>
      <c r="C29" s="75"/>
      <c r="D29" s="76">
        <f>D19+D7</f>
        <v>520.3303555558</v>
      </c>
      <c r="E29" s="77"/>
      <c r="F29" s="77"/>
      <c r="G29" s="78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59" right="0.59" top="0.98" bottom="0.98" header="0.12" footer="0.31"/>
  <pageSetup firstPageNumber="96" useFirstPageNumber="1" horizontalDpi="600" verticalDpi="600" orientation="portrait" paperSize="9" scale="90"/>
  <headerFooter scaleWithDoc="0" alignWithMargins="0">
    <oddFooter>&amp;C&amp;15—&amp;P—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C22"/>
  <sheetViews>
    <sheetView workbookViewId="0" topLeftCell="A1">
      <pane xSplit="1" ySplit="4" topLeftCell="B14" activePane="bottomRight" state="frozen"/>
      <selection pane="bottomRight" activeCell="K10" sqref="K10"/>
    </sheetView>
  </sheetViews>
  <sheetFormatPr defaultColWidth="9.00390625" defaultRowHeight="14.25"/>
  <cols>
    <col min="1" max="1" width="50.875" style="5" customWidth="1"/>
    <col min="2" max="3" width="18.625" style="5" customWidth="1"/>
    <col min="4" max="20" width="9.00390625" style="5" customWidth="1"/>
    <col min="21" max="212" width="8.75390625" style="5" customWidth="1"/>
    <col min="213" max="16384" width="9.00390625" style="5" customWidth="1"/>
  </cols>
  <sheetData>
    <row r="1" spans="1:3" s="1" customFormat="1" ht="48" customHeight="1">
      <c r="A1" s="6" t="s">
        <v>1116</v>
      </c>
      <c r="B1" s="6"/>
      <c r="C1" s="6"/>
    </row>
    <row r="2" spans="1:3" s="2" customFormat="1" ht="18" customHeight="1">
      <c r="A2" s="7"/>
      <c r="C2" s="8" t="s">
        <v>48</v>
      </c>
    </row>
    <row r="3" spans="1:3" s="3" customFormat="1" ht="30.75" customHeight="1">
      <c r="A3" s="9" t="s">
        <v>49</v>
      </c>
      <c r="B3" s="10" t="s">
        <v>775</v>
      </c>
      <c r="C3" s="11" t="s">
        <v>776</v>
      </c>
    </row>
    <row r="4" spans="1:3" s="3" customFormat="1" ht="30.75" customHeight="1">
      <c r="A4" s="12"/>
      <c r="B4" s="13"/>
      <c r="C4" s="14"/>
    </row>
    <row r="5" spans="1:3" s="2" customFormat="1" ht="34.5" customHeight="1">
      <c r="A5" s="15" t="s">
        <v>1117</v>
      </c>
      <c r="B5" s="16">
        <v>3711.660894</v>
      </c>
      <c r="C5" s="17"/>
    </row>
    <row r="6" spans="1:3" s="2" customFormat="1" ht="34.5" customHeight="1">
      <c r="A6" s="18" t="s">
        <v>1118</v>
      </c>
      <c r="B6" s="19">
        <v>2647.147428</v>
      </c>
      <c r="C6" s="17"/>
    </row>
    <row r="7" spans="1:3" s="2" customFormat="1" ht="34.5" customHeight="1">
      <c r="A7" s="18" t="s">
        <v>1119</v>
      </c>
      <c r="B7" s="19">
        <v>1064.513466</v>
      </c>
      <c r="C7" s="17"/>
    </row>
    <row r="8" spans="1:3" s="2" customFormat="1" ht="34.5" customHeight="1">
      <c r="A8" s="15" t="s">
        <v>1120</v>
      </c>
      <c r="B8" s="19">
        <v>762.3293</v>
      </c>
      <c r="C8" s="17"/>
    </row>
    <row r="9" spans="1:3" s="2" customFormat="1" ht="34.5" customHeight="1">
      <c r="A9" s="18" t="s">
        <v>1118</v>
      </c>
      <c r="B9" s="19">
        <v>382.3293</v>
      </c>
      <c r="C9" s="17"/>
    </row>
    <row r="10" spans="1:3" s="2" customFormat="1" ht="34.5" customHeight="1">
      <c r="A10" s="18" t="s">
        <v>1119</v>
      </c>
      <c r="B10" s="20">
        <v>380</v>
      </c>
      <c r="C10" s="17"/>
    </row>
    <row r="11" spans="1:3" s="2" customFormat="1" ht="34.5" customHeight="1">
      <c r="A11" s="15" t="s">
        <v>1121</v>
      </c>
      <c r="B11" s="19">
        <v>116.9292</v>
      </c>
      <c r="C11" s="17"/>
    </row>
    <row r="12" spans="1:3" s="2" customFormat="1" ht="34.5" customHeight="1">
      <c r="A12" s="18" t="s">
        <v>1118</v>
      </c>
      <c r="B12" s="19">
        <v>116.9292</v>
      </c>
      <c r="C12" s="17"/>
    </row>
    <row r="13" spans="1:3" s="4" customFormat="1" ht="34.5" customHeight="1" hidden="1">
      <c r="A13" s="21" t="s">
        <v>1119</v>
      </c>
      <c r="B13" s="22">
        <v>0</v>
      </c>
      <c r="C13" s="23"/>
    </row>
    <row r="14" spans="1:3" ht="34.5" customHeight="1">
      <c r="A14" s="15" t="s">
        <v>1122</v>
      </c>
      <c r="B14" s="16">
        <v>4344.83</v>
      </c>
      <c r="C14" s="17"/>
    </row>
    <row r="15" spans="1:3" ht="34.5" customHeight="1">
      <c r="A15" s="18" t="s">
        <v>1118</v>
      </c>
      <c r="B15" s="16">
        <v>2902.43</v>
      </c>
      <c r="C15" s="17"/>
    </row>
    <row r="16" spans="1:3" ht="34.5" customHeight="1">
      <c r="A16" s="18" t="s">
        <v>1119</v>
      </c>
      <c r="B16" s="19">
        <v>1442.4</v>
      </c>
      <c r="C16" s="17"/>
    </row>
    <row r="17" spans="1:3" ht="34.5" customHeight="1">
      <c r="A17" s="18"/>
      <c r="B17" s="19"/>
      <c r="C17" s="17"/>
    </row>
    <row r="18" spans="1:3" ht="34.5" customHeight="1">
      <c r="A18" s="15" t="s">
        <v>1123</v>
      </c>
      <c r="B18" s="19">
        <v>4822.7</v>
      </c>
      <c r="C18" s="24"/>
    </row>
    <row r="19" spans="1:3" ht="34.5" customHeight="1">
      <c r="A19" s="18" t="s">
        <v>1118</v>
      </c>
      <c r="B19" s="19">
        <v>3193.79</v>
      </c>
      <c r="C19" s="24"/>
    </row>
    <row r="20" spans="1:3" ht="34.5" customHeight="1">
      <c r="A20" s="25" t="s">
        <v>1119</v>
      </c>
      <c r="B20" s="19">
        <v>1628.91</v>
      </c>
      <c r="C20" s="26"/>
    </row>
    <row r="21" spans="1:3" ht="16.5" customHeight="1">
      <c r="A21" s="27" t="s">
        <v>1124</v>
      </c>
      <c r="B21" s="28"/>
      <c r="C21" s="28"/>
    </row>
    <row r="22" spans="1:3" ht="57" customHeight="1">
      <c r="A22" s="29"/>
      <c r="B22" s="29"/>
      <c r="C22" s="29"/>
    </row>
    <row r="23" ht="16.5" customHeight="1"/>
  </sheetData>
  <sheetProtection/>
  <mergeCells count="5">
    <mergeCell ref="A1:C1"/>
    <mergeCell ref="A3:A4"/>
    <mergeCell ref="B3:B4"/>
    <mergeCell ref="C3:C4"/>
    <mergeCell ref="A21:C22"/>
  </mergeCells>
  <printOptions horizontalCentered="1"/>
  <pageMargins left="0.79" right="0.79" top="0.98" bottom="0.98" header="0.12" footer="0.31"/>
  <pageSetup firstPageNumber="99" useFirstPageNumber="1" horizontalDpi="600" verticalDpi="600" orientation="portrait" paperSize="9" scale="90"/>
  <headerFooter alignWithMargins="0">
    <oddFooter>&amp;C&amp;15—&amp;P—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5"/>
  <sheetViews>
    <sheetView showZeros="0" zoomScaleSheetLayoutView="100" workbookViewId="0" topLeftCell="A1">
      <selection activeCell="J21" sqref="J21"/>
    </sheetView>
  </sheetViews>
  <sheetFormatPr defaultColWidth="8.75390625" defaultRowHeight="14.25"/>
  <cols>
    <col min="1" max="1" width="33.875" style="802" customWidth="1"/>
    <col min="2" max="6" width="9.625" style="802" customWidth="1"/>
    <col min="7" max="7" width="7.25390625" style="802" customWidth="1"/>
    <col min="8" max="9" width="8.625" style="802" customWidth="1"/>
    <col min="10" max="17" width="9.00390625" style="802" bestFit="1" customWidth="1"/>
    <col min="18" max="16384" width="8.75390625" style="802" customWidth="1"/>
  </cols>
  <sheetData>
    <row r="1" spans="1:9" s="798" customFormat="1" ht="36" customHeight="1">
      <c r="A1" s="803" t="s">
        <v>47</v>
      </c>
      <c r="B1" s="803"/>
      <c r="C1" s="803"/>
      <c r="D1" s="803"/>
      <c r="E1" s="803"/>
      <c r="F1" s="803"/>
      <c r="G1" s="803"/>
      <c r="H1" s="803"/>
      <c r="I1" s="803"/>
    </row>
    <row r="2" spans="1:9" s="799" customFormat="1" ht="18" customHeight="1">
      <c r="A2" s="800"/>
      <c r="F2" s="804" t="s">
        <v>48</v>
      </c>
      <c r="G2" s="805"/>
      <c r="H2" s="806"/>
      <c r="I2" s="806"/>
    </row>
    <row r="3" spans="1:9" s="800" customFormat="1" ht="12.75" customHeight="1">
      <c r="A3" s="9" t="s">
        <v>49</v>
      </c>
      <c r="B3" s="40" t="s">
        <v>50</v>
      </c>
      <c r="C3" s="40" t="s">
        <v>51</v>
      </c>
      <c r="D3" s="40"/>
      <c r="E3" s="40"/>
      <c r="F3" s="807" t="s">
        <v>52</v>
      </c>
      <c r="G3" s="808" t="s">
        <v>53</v>
      </c>
      <c r="H3" s="809"/>
      <c r="I3" s="809"/>
    </row>
    <row r="4" spans="1:9" s="800" customFormat="1" ht="27.75" customHeight="1">
      <c r="A4" s="12"/>
      <c r="B4" s="40"/>
      <c r="C4" s="10" t="s">
        <v>54</v>
      </c>
      <c r="D4" s="10" t="s">
        <v>55</v>
      </c>
      <c r="E4" s="10" t="s">
        <v>56</v>
      </c>
      <c r="F4" s="807"/>
      <c r="G4" s="810"/>
      <c r="H4" s="811"/>
      <c r="I4" s="811"/>
    </row>
    <row r="5" spans="1:9" s="799" customFormat="1" ht="15.75" customHeight="1">
      <c r="A5" s="812" t="s">
        <v>57</v>
      </c>
      <c r="B5" s="813">
        <f>B6+B22</f>
        <v>1240.8891999999998</v>
      </c>
      <c r="C5" s="813">
        <f>C6+C22</f>
        <v>1112.8835</v>
      </c>
      <c r="D5" s="813">
        <f>D6+D22</f>
        <v>1116.9502999999997</v>
      </c>
      <c r="E5" s="814">
        <f aca="true" t="shared" si="0" ref="E5:E31">IF(C5&lt;&gt;0,D5/C5*100,0)</f>
        <v>100.36542908579378</v>
      </c>
      <c r="F5" s="814">
        <f aca="true" t="shared" si="1" ref="F5:F41">IF(B5&lt;&gt;0,(D5/B5)*100,0)</f>
        <v>90.01208971759928</v>
      </c>
      <c r="G5" s="815"/>
      <c r="H5" s="816"/>
      <c r="I5" s="816"/>
    </row>
    <row r="6" spans="1:9" s="799" customFormat="1" ht="15.75" customHeight="1">
      <c r="A6" s="817" t="s">
        <v>58</v>
      </c>
      <c r="B6" s="813">
        <f>SUM(B7:B21)</f>
        <v>891.7537999999998</v>
      </c>
      <c r="C6" s="813">
        <f>SUM(C7:C21)</f>
        <v>825.2429</v>
      </c>
      <c r="D6" s="813">
        <f>SUM(D7:D21)</f>
        <v>797.9821999999998</v>
      </c>
      <c r="E6" s="814">
        <f t="shared" si="0"/>
        <v>96.69664531497331</v>
      </c>
      <c r="F6" s="814">
        <f t="shared" si="1"/>
        <v>89.48458644078667</v>
      </c>
      <c r="G6" s="726"/>
      <c r="H6" s="818"/>
      <c r="I6" s="818"/>
    </row>
    <row r="7" spans="1:9" s="799" customFormat="1" ht="15.75" customHeight="1">
      <c r="A7" s="819" t="s">
        <v>59</v>
      </c>
      <c r="B7" s="813">
        <v>361.9049</v>
      </c>
      <c r="C7" s="813">
        <v>319.53</v>
      </c>
      <c r="D7" s="813">
        <v>328.3</v>
      </c>
      <c r="E7" s="814">
        <f t="shared" si="0"/>
        <v>102.74465621381405</v>
      </c>
      <c r="F7" s="814">
        <f t="shared" si="1"/>
        <v>90.71443906949035</v>
      </c>
      <c r="G7" s="726"/>
      <c r="H7" s="818"/>
      <c r="I7" s="818"/>
    </row>
    <row r="8" spans="1:9" s="799" customFormat="1" ht="15.75" customHeight="1">
      <c r="A8" s="819" t="s">
        <v>60</v>
      </c>
      <c r="B8" s="813">
        <v>146.5394</v>
      </c>
      <c r="C8" s="813">
        <v>125.4231</v>
      </c>
      <c r="D8" s="813">
        <v>128.7944</v>
      </c>
      <c r="E8" s="814">
        <f t="shared" si="0"/>
        <v>102.68794185441119</v>
      </c>
      <c r="F8" s="814">
        <f t="shared" si="1"/>
        <v>87.89062873193147</v>
      </c>
      <c r="G8" s="726"/>
      <c r="H8" s="818"/>
      <c r="I8" s="818"/>
    </row>
    <row r="9" spans="1:9" s="799" customFormat="1" ht="15.75" customHeight="1">
      <c r="A9" s="819" t="s">
        <v>61</v>
      </c>
      <c r="B9" s="813">
        <v>50.3733</v>
      </c>
      <c r="C9" s="813">
        <v>30.19</v>
      </c>
      <c r="D9" s="813">
        <v>33.68</v>
      </c>
      <c r="E9" s="814">
        <f t="shared" si="0"/>
        <v>111.56011924478304</v>
      </c>
      <c r="F9" s="814">
        <f t="shared" si="1"/>
        <v>66.86081713923845</v>
      </c>
      <c r="G9" s="726"/>
      <c r="H9" s="818"/>
      <c r="I9" s="818"/>
    </row>
    <row r="10" spans="1:9" s="799" customFormat="1" ht="15.75" customHeight="1">
      <c r="A10" s="819" t="s">
        <v>62</v>
      </c>
      <c r="B10" s="813">
        <v>10.8188</v>
      </c>
      <c r="C10" s="813">
        <v>12.85</v>
      </c>
      <c r="D10" s="813">
        <v>10.45</v>
      </c>
      <c r="E10" s="814">
        <f t="shared" si="0"/>
        <v>81.32295719844358</v>
      </c>
      <c r="F10" s="814">
        <f t="shared" si="1"/>
        <v>96.59111916293858</v>
      </c>
      <c r="G10" s="726"/>
      <c r="H10" s="818"/>
      <c r="I10" s="818"/>
    </row>
    <row r="11" spans="1:9" s="799" customFormat="1" ht="15.75" customHeight="1">
      <c r="A11" s="819" t="s">
        <v>63</v>
      </c>
      <c r="B11" s="813">
        <v>67.5116</v>
      </c>
      <c r="C11" s="813">
        <v>59.77</v>
      </c>
      <c r="D11" s="813">
        <v>60.38</v>
      </c>
      <c r="E11" s="814">
        <f t="shared" si="0"/>
        <v>101.02057888572861</v>
      </c>
      <c r="F11" s="814">
        <f t="shared" si="1"/>
        <v>89.43648202679243</v>
      </c>
      <c r="G11" s="726"/>
      <c r="H11" s="818"/>
      <c r="I11" s="818"/>
    </row>
    <row r="12" spans="1:9" s="799" customFormat="1" ht="15.75" customHeight="1">
      <c r="A12" s="819" t="s">
        <v>64</v>
      </c>
      <c r="B12" s="813">
        <v>35.6279</v>
      </c>
      <c r="C12" s="813">
        <v>37.5</v>
      </c>
      <c r="D12" s="813">
        <v>34.4</v>
      </c>
      <c r="E12" s="814">
        <f t="shared" si="0"/>
        <v>91.73333333333333</v>
      </c>
      <c r="F12" s="814">
        <f t="shared" si="1"/>
        <v>96.55354371152946</v>
      </c>
      <c r="G12" s="726"/>
      <c r="H12" s="818"/>
      <c r="I12" s="818"/>
    </row>
    <row r="13" spans="1:9" s="799" customFormat="1" ht="15.75" customHeight="1">
      <c r="A13" s="819" t="s">
        <v>65</v>
      </c>
      <c r="B13" s="813">
        <v>15.286</v>
      </c>
      <c r="C13" s="813">
        <v>17.5</v>
      </c>
      <c r="D13" s="813">
        <v>15.01</v>
      </c>
      <c r="E13" s="814">
        <f t="shared" si="0"/>
        <v>85.77142857142857</v>
      </c>
      <c r="F13" s="814">
        <f t="shared" si="1"/>
        <v>98.19442627240612</v>
      </c>
      <c r="G13" s="726"/>
      <c r="H13" s="818"/>
      <c r="I13" s="818"/>
    </row>
    <row r="14" spans="1:9" s="799" customFormat="1" ht="15.75" customHeight="1">
      <c r="A14" s="819" t="s">
        <v>66</v>
      </c>
      <c r="B14" s="813">
        <v>30.5424</v>
      </c>
      <c r="C14" s="813">
        <v>32.3</v>
      </c>
      <c r="D14" s="813">
        <v>26.47</v>
      </c>
      <c r="E14" s="814">
        <f t="shared" si="0"/>
        <v>81.95046439628484</v>
      </c>
      <c r="F14" s="814">
        <f t="shared" si="1"/>
        <v>86.66640473571167</v>
      </c>
      <c r="G14" s="751"/>
      <c r="H14" s="820"/>
      <c r="I14" s="820"/>
    </row>
    <row r="15" spans="1:9" s="799" customFormat="1" ht="15.75" customHeight="1">
      <c r="A15" s="819" t="s">
        <v>67</v>
      </c>
      <c r="B15" s="813">
        <v>43.4055</v>
      </c>
      <c r="C15" s="813">
        <v>48.6</v>
      </c>
      <c r="D15" s="813">
        <v>37.79</v>
      </c>
      <c r="E15" s="814">
        <f t="shared" si="0"/>
        <v>77.75720164609054</v>
      </c>
      <c r="F15" s="814">
        <f t="shared" si="1"/>
        <v>87.06269942749189</v>
      </c>
      <c r="G15" s="726"/>
      <c r="H15" s="818"/>
      <c r="I15" s="818"/>
    </row>
    <row r="16" spans="1:9" s="799" customFormat="1" ht="15.75" customHeight="1">
      <c r="A16" s="819" t="s">
        <v>68</v>
      </c>
      <c r="B16" s="813">
        <v>18.1767</v>
      </c>
      <c r="C16" s="813">
        <v>20.3</v>
      </c>
      <c r="D16" s="813">
        <v>18.8</v>
      </c>
      <c r="E16" s="814">
        <f t="shared" si="0"/>
        <v>92.61083743842364</v>
      </c>
      <c r="F16" s="814">
        <f t="shared" si="1"/>
        <v>103.42911529595582</v>
      </c>
      <c r="G16" s="726"/>
      <c r="H16" s="818"/>
      <c r="I16" s="818"/>
    </row>
    <row r="17" spans="1:9" s="799" customFormat="1" ht="15.75" customHeight="1">
      <c r="A17" s="819" t="s">
        <v>69</v>
      </c>
      <c r="B17" s="813">
        <v>18.3389</v>
      </c>
      <c r="C17" s="813">
        <v>18.65</v>
      </c>
      <c r="D17" s="813">
        <v>12.39</v>
      </c>
      <c r="E17" s="814">
        <f t="shared" si="0"/>
        <v>66.43431635388741</v>
      </c>
      <c r="F17" s="814">
        <f t="shared" si="1"/>
        <v>67.56130411311474</v>
      </c>
      <c r="G17" s="726"/>
      <c r="H17" s="818"/>
      <c r="I17" s="818"/>
    </row>
    <row r="18" spans="1:9" s="799" customFormat="1" ht="15.75" customHeight="1">
      <c r="A18" s="819" t="s">
        <v>70</v>
      </c>
      <c r="B18" s="813">
        <v>89.1423</v>
      </c>
      <c r="C18" s="813">
        <v>98.95</v>
      </c>
      <c r="D18" s="813">
        <v>88.25</v>
      </c>
      <c r="E18" s="814">
        <f t="shared" si="0"/>
        <v>89.18645780697322</v>
      </c>
      <c r="F18" s="814">
        <f t="shared" si="1"/>
        <v>98.99901617974855</v>
      </c>
      <c r="G18" s="726"/>
      <c r="H18" s="818"/>
      <c r="I18" s="818"/>
    </row>
    <row r="19" spans="1:9" s="799" customFormat="1" ht="15.75" customHeight="1">
      <c r="A19" s="819" t="s">
        <v>71</v>
      </c>
      <c r="B19" s="813">
        <v>0.5247</v>
      </c>
      <c r="C19" s="813">
        <v>0.5248</v>
      </c>
      <c r="D19" s="813">
        <v>0.5278</v>
      </c>
      <c r="E19" s="814">
        <f t="shared" si="0"/>
        <v>100.5716463414634</v>
      </c>
      <c r="F19" s="814">
        <f t="shared" si="1"/>
        <v>100.59081379836097</v>
      </c>
      <c r="G19" s="726"/>
      <c r="H19" s="818"/>
      <c r="I19" s="818"/>
    </row>
    <row r="20" spans="1:9" s="799" customFormat="1" ht="15.75" customHeight="1">
      <c r="A20" s="819" t="s">
        <v>72</v>
      </c>
      <c r="B20" s="813">
        <v>1.3448</v>
      </c>
      <c r="C20" s="813">
        <v>1.795</v>
      </c>
      <c r="D20" s="813">
        <v>1.56</v>
      </c>
      <c r="E20" s="814">
        <f t="shared" si="0"/>
        <v>86.90807799442898</v>
      </c>
      <c r="F20" s="814">
        <f t="shared" si="1"/>
        <v>116.00237953599049</v>
      </c>
      <c r="G20" s="726"/>
      <c r="H20" s="818"/>
      <c r="I20" s="818"/>
    </row>
    <row r="21" spans="1:9" s="799" customFormat="1" ht="15.75" customHeight="1">
      <c r="A21" s="819" t="s">
        <v>73</v>
      </c>
      <c r="B21" s="813">
        <v>2.2166</v>
      </c>
      <c r="C21" s="813">
        <v>1.36</v>
      </c>
      <c r="D21" s="813">
        <v>1.18</v>
      </c>
      <c r="E21" s="814">
        <f t="shared" si="0"/>
        <v>86.76470588235293</v>
      </c>
      <c r="F21" s="814">
        <f t="shared" si="1"/>
        <v>53.23468374988721</v>
      </c>
      <c r="G21" s="726"/>
      <c r="H21" s="818"/>
      <c r="I21" s="818"/>
    </row>
    <row r="22" spans="1:9" s="799" customFormat="1" ht="15.75" customHeight="1">
      <c r="A22" s="817" t="s">
        <v>74</v>
      </c>
      <c r="B22" s="813">
        <f>SUM(B23:B30)</f>
        <v>349.13540000000006</v>
      </c>
      <c r="C22" s="813">
        <f>SUM(C23:C30)</f>
        <v>287.6406</v>
      </c>
      <c r="D22" s="813">
        <f>SUM(D23:D30)</f>
        <v>318.9681</v>
      </c>
      <c r="E22" s="814">
        <f t="shared" si="0"/>
        <v>110.89119547101487</v>
      </c>
      <c r="F22" s="814">
        <f t="shared" si="1"/>
        <v>91.35942674389361</v>
      </c>
      <c r="G22" s="726"/>
      <c r="H22" s="818"/>
      <c r="I22" s="818"/>
    </row>
    <row r="23" spans="1:9" s="799" customFormat="1" ht="15.75" customHeight="1">
      <c r="A23" s="819" t="s">
        <v>75</v>
      </c>
      <c r="B23" s="813">
        <v>94.4269</v>
      </c>
      <c r="C23" s="821">
        <v>84.7</v>
      </c>
      <c r="D23" s="813">
        <v>79.6676</v>
      </c>
      <c r="E23" s="814">
        <f t="shared" si="0"/>
        <v>94.05855962219597</v>
      </c>
      <c r="F23" s="814">
        <f t="shared" si="1"/>
        <v>84.3696023061225</v>
      </c>
      <c r="G23" s="726"/>
      <c r="H23" s="818"/>
      <c r="I23" s="818"/>
    </row>
    <row r="24" spans="1:9" s="799" customFormat="1" ht="15.75" customHeight="1">
      <c r="A24" s="819" t="s">
        <v>76</v>
      </c>
      <c r="B24" s="813">
        <v>79.6611</v>
      </c>
      <c r="C24" s="821">
        <v>70.25</v>
      </c>
      <c r="D24" s="813">
        <v>79.9138</v>
      </c>
      <c r="E24" s="814">
        <f t="shared" si="0"/>
        <v>113.75629893238433</v>
      </c>
      <c r="F24" s="814">
        <f t="shared" si="1"/>
        <v>100.31721881821866</v>
      </c>
      <c r="G24" s="726"/>
      <c r="H24" s="818"/>
      <c r="I24" s="818"/>
    </row>
    <row r="25" spans="1:9" s="799" customFormat="1" ht="15.75" customHeight="1">
      <c r="A25" s="819" t="s">
        <v>77</v>
      </c>
      <c r="B25" s="813">
        <v>38.9709</v>
      </c>
      <c r="C25" s="821">
        <v>31</v>
      </c>
      <c r="D25" s="813">
        <v>45.1334</v>
      </c>
      <c r="E25" s="814">
        <f t="shared" si="0"/>
        <v>145.5916129032258</v>
      </c>
      <c r="F25" s="814">
        <f t="shared" si="1"/>
        <v>115.81308104252147</v>
      </c>
      <c r="G25" s="751"/>
      <c r="H25" s="820"/>
      <c r="I25" s="820"/>
    </row>
    <row r="26" spans="1:9" s="799" customFormat="1" ht="15.75" customHeight="1">
      <c r="A26" s="819" t="s">
        <v>78</v>
      </c>
      <c r="B26" s="813">
        <v>13.1424</v>
      </c>
      <c r="C26" s="821">
        <v>11</v>
      </c>
      <c r="D26" s="813">
        <v>7.9326</v>
      </c>
      <c r="E26" s="814">
        <f t="shared" si="0"/>
        <v>72.11454545454545</v>
      </c>
      <c r="F26" s="814">
        <f t="shared" si="1"/>
        <v>60.358838568298026</v>
      </c>
      <c r="G26" s="726"/>
      <c r="H26" s="818"/>
      <c r="I26" s="818"/>
    </row>
    <row r="27" spans="1:9" s="799" customFormat="1" ht="15.75" customHeight="1">
      <c r="A27" s="819" t="s">
        <v>79</v>
      </c>
      <c r="B27" s="813">
        <v>101.0404</v>
      </c>
      <c r="C27" s="822">
        <v>72.7</v>
      </c>
      <c r="D27" s="813">
        <v>83.2627</v>
      </c>
      <c r="E27" s="814">
        <f t="shared" si="0"/>
        <v>114.52916093535075</v>
      </c>
      <c r="F27" s="814">
        <f t="shared" si="1"/>
        <v>82.40535468980723</v>
      </c>
      <c r="G27" s="726"/>
      <c r="H27" s="818"/>
      <c r="I27" s="818"/>
    </row>
    <row r="28" spans="1:9" s="799" customFormat="1" ht="15.75" customHeight="1">
      <c r="A28" s="819" t="s">
        <v>80</v>
      </c>
      <c r="B28" s="813">
        <v>5.7421</v>
      </c>
      <c r="C28" s="821">
        <v>4.0015</v>
      </c>
      <c r="D28" s="813">
        <v>6.6039</v>
      </c>
      <c r="E28" s="814">
        <f t="shared" si="0"/>
        <v>165.03561164563288</v>
      </c>
      <c r="F28" s="814">
        <f t="shared" si="1"/>
        <v>115.00844638721026</v>
      </c>
      <c r="G28" s="726"/>
      <c r="H28" s="818"/>
      <c r="I28" s="818"/>
    </row>
    <row r="29" spans="1:9" s="799" customFormat="1" ht="15.75" customHeight="1">
      <c r="A29" s="819" t="s">
        <v>81</v>
      </c>
      <c r="B29" s="813">
        <v>11.4433</v>
      </c>
      <c r="C29" s="821">
        <v>10.9891</v>
      </c>
      <c r="D29" s="19">
        <v>13.5896</v>
      </c>
      <c r="E29" s="814">
        <f t="shared" si="0"/>
        <v>123.66435831869762</v>
      </c>
      <c r="F29" s="814">
        <f t="shared" si="1"/>
        <v>118.75595326522944</v>
      </c>
      <c r="G29" s="726"/>
      <c r="H29" s="818"/>
      <c r="I29" s="818"/>
    </row>
    <row r="30" spans="1:9" s="799" customFormat="1" ht="15.75" customHeight="1">
      <c r="A30" s="819" t="s">
        <v>82</v>
      </c>
      <c r="B30" s="813">
        <v>4.7083</v>
      </c>
      <c r="C30" s="821">
        <v>3</v>
      </c>
      <c r="D30" s="19">
        <v>2.8645</v>
      </c>
      <c r="E30" s="814">
        <f t="shared" si="0"/>
        <v>95.48333333333333</v>
      </c>
      <c r="F30" s="814">
        <f t="shared" si="1"/>
        <v>60.839368774292204</v>
      </c>
      <c r="G30" s="726"/>
      <c r="H30" s="818"/>
      <c r="I30" s="818"/>
    </row>
    <row r="31" spans="1:9" s="799" customFormat="1" ht="15.75" customHeight="1">
      <c r="A31" s="423" t="s">
        <v>83</v>
      </c>
      <c r="B31" s="19">
        <v>519.3303</v>
      </c>
      <c r="C31" s="19"/>
      <c r="D31" s="19">
        <v>382.3293</v>
      </c>
      <c r="E31" s="814">
        <f t="shared" si="0"/>
        <v>0</v>
      </c>
      <c r="F31" s="814">
        <f t="shared" si="1"/>
        <v>73.61967903663623</v>
      </c>
      <c r="G31" s="823"/>
      <c r="H31" s="824"/>
      <c r="I31" s="824"/>
    </row>
    <row r="32" spans="1:9" s="741" customFormat="1" ht="15.75" customHeight="1">
      <c r="A32" s="825" t="s">
        <v>84</v>
      </c>
      <c r="B32" s="813">
        <v>2740.45</v>
      </c>
      <c r="C32" s="826"/>
      <c r="D32" s="813">
        <f>D33+D34+D35+D36+D38</f>
        <v>3015.0023</v>
      </c>
      <c r="E32" s="827"/>
      <c r="F32" s="814">
        <f t="shared" si="1"/>
        <v>110.01851155832072</v>
      </c>
      <c r="G32" s="828"/>
      <c r="H32" s="799"/>
      <c r="I32" s="799"/>
    </row>
    <row r="33" spans="1:7" s="799" customFormat="1" ht="15.75" customHeight="1">
      <c r="A33" s="829" t="s">
        <v>85</v>
      </c>
      <c r="B33" s="813">
        <v>2124.904</v>
      </c>
      <c r="C33" s="826"/>
      <c r="D33" s="19">
        <v>2292.41</v>
      </c>
      <c r="E33" s="827"/>
      <c r="F33" s="814">
        <f t="shared" si="1"/>
        <v>107.88299141984767</v>
      </c>
      <c r="G33" s="828"/>
    </row>
    <row r="34" spans="1:7" s="799" customFormat="1" ht="15.75" customHeight="1">
      <c r="A34" s="829" t="s">
        <v>86</v>
      </c>
      <c r="B34" s="813"/>
      <c r="C34" s="826"/>
      <c r="D34" s="813">
        <v>0</v>
      </c>
      <c r="E34" s="827"/>
      <c r="F34" s="814">
        <f t="shared" si="1"/>
        <v>0</v>
      </c>
      <c r="G34" s="828"/>
    </row>
    <row r="35" spans="1:7" s="799" customFormat="1" ht="15.75" customHeight="1">
      <c r="A35" s="829" t="s">
        <v>87</v>
      </c>
      <c r="B35" s="813">
        <v>234.8709</v>
      </c>
      <c r="C35" s="826"/>
      <c r="D35" s="19">
        <v>216.2444</v>
      </c>
      <c r="E35" s="827"/>
      <c r="F35" s="814">
        <f t="shared" si="1"/>
        <v>92.06947305945522</v>
      </c>
      <c r="G35" s="828"/>
    </row>
    <row r="36" spans="1:9" s="801" customFormat="1" ht="15.75" customHeight="1">
      <c r="A36" s="829" t="s">
        <v>88</v>
      </c>
      <c r="B36" s="813">
        <f>SUM(B37:B37)</f>
        <v>186.6687</v>
      </c>
      <c r="C36" s="830"/>
      <c r="D36" s="813">
        <v>272.8552</v>
      </c>
      <c r="E36" s="827"/>
      <c r="F36" s="814">
        <f t="shared" si="1"/>
        <v>146.17083635338975</v>
      </c>
      <c r="G36" s="828"/>
      <c r="H36" s="799"/>
      <c r="I36" s="799"/>
    </row>
    <row r="37" spans="1:9" s="801" customFormat="1" ht="15.75" customHeight="1">
      <c r="A37" s="831" t="s">
        <v>89</v>
      </c>
      <c r="B37" s="813">
        <v>186.6687</v>
      </c>
      <c r="C37" s="830"/>
      <c r="D37" s="813">
        <v>272.8552</v>
      </c>
      <c r="E37" s="827"/>
      <c r="F37" s="814">
        <f t="shared" si="1"/>
        <v>146.17083635338975</v>
      </c>
      <c r="G37" s="828"/>
      <c r="H37" s="799"/>
      <c r="I37" s="799"/>
    </row>
    <row r="38" spans="1:9" s="801" customFormat="1" ht="15.75" customHeight="1">
      <c r="A38" s="829" t="s">
        <v>90</v>
      </c>
      <c r="B38" s="813">
        <v>193.9991</v>
      </c>
      <c r="C38" s="830"/>
      <c r="D38" s="813">
        <v>233.4927</v>
      </c>
      <c r="E38" s="827"/>
      <c r="F38" s="814">
        <f t="shared" si="1"/>
        <v>120.3576202157639</v>
      </c>
      <c r="G38" s="828"/>
      <c r="H38" s="799"/>
      <c r="I38" s="799"/>
    </row>
    <row r="39" spans="1:9" s="801" customFormat="1" ht="15.75" customHeight="1">
      <c r="A39" s="832"/>
      <c r="B39" s="813"/>
      <c r="C39" s="830"/>
      <c r="D39" s="813"/>
      <c r="E39" s="827"/>
      <c r="F39" s="814"/>
      <c r="G39" s="828"/>
      <c r="H39" s="799"/>
      <c r="I39" s="799"/>
    </row>
    <row r="40" spans="1:9" s="801" customFormat="1" ht="15.75" customHeight="1">
      <c r="A40" s="832"/>
      <c r="B40" s="813"/>
      <c r="C40" s="830"/>
      <c r="D40" s="813"/>
      <c r="E40" s="827"/>
      <c r="F40" s="814"/>
      <c r="G40" s="828"/>
      <c r="H40" s="799"/>
      <c r="I40" s="799"/>
    </row>
    <row r="41" spans="1:9" s="801" customFormat="1" ht="15.75" customHeight="1">
      <c r="A41" s="832"/>
      <c r="B41" s="813"/>
      <c r="C41" s="830"/>
      <c r="D41" s="813"/>
      <c r="E41" s="827"/>
      <c r="F41" s="814"/>
      <c r="G41" s="828"/>
      <c r="H41" s="799"/>
      <c r="I41" s="799"/>
    </row>
    <row r="42" spans="1:9" s="801" customFormat="1" ht="15.75" customHeight="1">
      <c r="A42" s="832"/>
      <c r="B42" s="813"/>
      <c r="C42" s="830"/>
      <c r="D42" s="813"/>
      <c r="E42" s="827"/>
      <c r="F42" s="814"/>
      <c r="G42" s="828"/>
      <c r="H42" s="799"/>
      <c r="I42" s="799"/>
    </row>
    <row r="43" spans="1:9" s="801" customFormat="1" ht="15.75" customHeight="1">
      <c r="A43" s="832"/>
      <c r="B43" s="813"/>
      <c r="C43" s="830"/>
      <c r="D43" s="813"/>
      <c r="E43" s="827"/>
      <c r="F43" s="814"/>
      <c r="G43" s="828"/>
      <c r="H43" s="799"/>
      <c r="I43" s="799"/>
    </row>
    <row r="44" spans="1:9" s="801" customFormat="1" ht="12" customHeight="1">
      <c r="A44" s="825"/>
      <c r="B44" s="813"/>
      <c r="C44" s="830"/>
      <c r="D44" s="813"/>
      <c r="E44" s="827"/>
      <c r="F44" s="814"/>
      <c r="G44" s="828"/>
      <c r="H44" s="799"/>
      <c r="I44" s="799"/>
    </row>
    <row r="45" spans="1:9" s="801" customFormat="1" ht="15.75" customHeight="1">
      <c r="A45" s="763" t="s">
        <v>91</v>
      </c>
      <c r="B45" s="833">
        <f>B32+B31+B5</f>
        <v>4500.6695</v>
      </c>
      <c r="C45" s="833"/>
      <c r="D45" s="833">
        <v>4514.2719</v>
      </c>
      <c r="E45" s="834"/>
      <c r="F45" s="835">
        <f>IF(B45&lt;&gt;0,(D45/B45)*100,0)</f>
        <v>100.30223059035994</v>
      </c>
      <c r="G45" s="836"/>
      <c r="H45" s="837"/>
      <c r="I45" s="837"/>
    </row>
    <row r="46" ht="17.25" customHeight="1"/>
    <row r="47" ht="21" customHeight="1"/>
    <row r="48" ht="21" customHeight="1"/>
    <row r="49" ht="21" customHeight="1"/>
    <row r="50" ht="21" customHeight="1"/>
    <row r="51" ht="21" customHeight="1"/>
  </sheetData>
  <sheetProtection/>
  <mergeCells count="7">
    <mergeCell ref="A1:G1"/>
    <mergeCell ref="F2:G2"/>
    <mergeCell ref="C3:E3"/>
    <mergeCell ref="A3:A4"/>
    <mergeCell ref="B3:B4"/>
    <mergeCell ref="F3:F4"/>
    <mergeCell ref="G3:G4"/>
  </mergeCells>
  <printOptions/>
  <pageMargins left="0.75" right="0.75" top="0.98" bottom="0.59" header="0.12" footer="0.31"/>
  <pageSetup horizontalDpi="300" verticalDpi="300" orientation="portrait" paperSize="9" scale="90"/>
  <headerFooter>
    <oddFooter>&amp;C&amp;15—1—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72"/>
  <sheetViews>
    <sheetView showZeros="0" workbookViewId="0" topLeftCell="A1">
      <pane xSplit="1" ySplit="4" topLeftCell="B23" activePane="bottomRight" state="frozen"/>
      <selection pane="bottomRight" activeCell="J24" sqref="J24"/>
    </sheetView>
  </sheetViews>
  <sheetFormatPr defaultColWidth="8.75390625" defaultRowHeight="14.25"/>
  <cols>
    <col min="1" max="1" width="33.875" style="772" customWidth="1"/>
    <col min="2" max="6" width="8.875" style="772" customWidth="1"/>
    <col min="7" max="7" width="10.50390625" style="772" customWidth="1"/>
    <col min="8" max="8" width="3.625" style="772" customWidth="1"/>
    <col min="9" max="23" width="9.00390625" style="772" bestFit="1" customWidth="1"/>
    <col min="24" max="16384" width="8.75390625" style="772" customWidth="1"/>
  </cols>
  <sheetData>
    <row r="1" spans="1:7" s="767" customFormat="1" ht="36" customHeight="1">
      <c r="A1" s="773" t="s">
        <v>92</v>
      </c>
      <c r="B1" s="773"/>
      <c r="C1" s="773"/>
      <c r="D1" s="773"/>
      <c r="E1" s="773"/>
      <c r="F1" s="773"/>
      <c r="G1" s="773"/>
    </row>
    <row r="2" spans="6:7" s="768" customFormat="1" ht="18" customHeight="1">
      <c r="F2" s="8" t="s">
        <v>48</v>
      </c>
      <c r="G2" s="368"/>
    </row>
    <row r="3" spans="1:7" s="769" customFormat="1" ht="18" customHeight="1">
      <c r="A3" s="9" t="s">
        <v>49</v>
      </c>
      <c r="B3" s="40" t="s">
        <v>50</v>
      </c>
      <c r="C3" s="774" t="s">
        <v>93</v>
      </c>
      <c r="D3" s="774"/>
      <c r="E3" s="774"/>
      <c r="F3" s="775" t="s">
        <v>94</v>
      </c>
      <c r="G3" s="11" t="s">
        <v>53</v>
      </c>
    </row>
    <row r="4" spans="1:7" s="769" customFormat="1" ht="27.75" customHeight="1">
      <c r="A4" s="12"/>
      <c r="B4" s="40"/>
      <c r="C4" s="10" t="s">
        <v>95</v>
      </c>
      <c r="D4" s="776" t="s">
        <v>55</v>
      </c>
      <c r="E4" s="10" t="s">
        <v>56</v>
      </c>
      <c r="F4" s="777"/>
      <c r="G4" s="14"/>
    </row>
    <row r="5" spans="1:7" s="768" customFormat="1" ht="17.25" customHeight="1">
      <c r="A5" s="778" t="s">
        <v>96</v>
      </c>
      <c r="B5" s="760">
        <f>SUM(B6:B29)</f>
        <v>3789.5894</v>
      </c>
      <c r="C5" s="760">
        <f>SUM(C6:C29)</f>
        <v>4219.610799999999</v>
      </c>
      <c r="D5" s="760">
        <f>SUM(D6:D29)</f>
        <v>3933.4231</v>
      </c>
      <c r="E5" s="414">
        <f aca="true" t="shared" si="0" ref="E5:E25">IF(C5&lt;&gt;0,D5/C5*100,0)</f>
        <v>93.21767543110852</v>
      </c>
      <c r="F5" s="415">
        <f aca="true" t="shared" si="1" ref="F5:F24">IF(B5&lt;&gt;0,D5/B5*100,0)</f>
        <v>103.79549562810155</v>
      </c>
      <c r="G5" s="779"/>
    </row>
    <row r="6" spans="1:7" s="768" customFormat="1" ht="17.25" customHeight="1">
      <c r="A6" s="780" t="s">
        <v>97</v>
      </c>
      <c r="B6" s="760">
        <v>308.8837</v>
      </c>
      <c r="C6" s="760">
        <v>310.6038</v>
      </c>
      <c r="D6" s="760">
        <v>302.5179</v>
      </c>
      <c r="E6" s="414">
        <f t="shared" si="0"/>
        <v>97.39671568731613</v>
      </c>
      <c r="F6" s="415">
        <f t="shared" si="1"/>
        <v>97.93909487616213</v>
      </c>
      <c r="G6" s="781"/>
    </row>
    <row r="7" spans="1:7" s="768" customFormat="1" ht="17.25" customHeight="1">
      <c r="A7" s="780" t="s">
        <v>98</v>
      </c>
      <c r="B7" s="760">
        <v>5.2897</v>
      </c>
      <c r="C7" s="760">
        <v>7.6912</v>
      </c>
      <c r="D7" s="760">
        <v>3.8715</v>
      </c>
      <c r="E7" s="414">
        <f t="shared" si="0"/>
        <v>50.336748491782814</v>
      </c>
      <c r="F7" s="415">
        <f t="shared" si="1"/>
        <v>73.18940582641739</v>
      </c>
      <c r="G7" s="751"/>
    </row>
    <row r="8" spans="1:7" s="768" customFormat="1" ht="17.25" customHeight="1">
      <c r="A8" s="780" t="s">
        <v>99</v>
      </c>
      <c r="B8" s="760">
        <v>218.4806</v>
      </c>
      <c r="C8" s="760">
        <v>226.7447</v>
      </c>
      <c r="D8" s="760">
        <v>222.2086</v>
      </c>
      <c r="E8" s="414">
        <f t="shared" si="0"/>
        <v>97.9994681242825</v>
      </c>
      <c r="F8" s="415">
        <f t="shared" si="1"/>
        <v>101.7063299899396</v>
      </c>
      <c r="G8" s="751"/>
    </row>
    <row r="9" spans="1:7" s="768" customFormat="1" ht="17.25" customHeight="1">
      <c r="A9" s="780" t="s">
        <v>100</v>
      </c>
      <c r="B9" s="760">
        <v>513.8182</v>
      </c>
      <c r="C9" s="760">
        <v>514.6853</v>
      </c>
      <c r="D9" s="760">
        <v>500.5285</v>
      </c>
      <c r="E9" s="414">
        <f t="shared" si="0"/>
        <v>97.24942600847547</v>
      </c>
      <c r="F9" s="415">
        <f t="shared" si="1"/>
        <v>97.41354043122644</v>
      </c>
      <c r="G9" s="751"/>
    </row>
    <row r="10" spans="1:7" s="768" customFormat="1" ht="17.25" customHeight="1">
      <c r="A10" s="780" t="s">
        <v>101</v>
      </c>
      <c r="B10" s="760">
        <v>41.0991</v>
      </c>
      <c r="C10" s="760">
        <v>39.3732</v>
      </c>
      <c r="D10" s="760">
        <v>39.1824</v>
      </c>
      <c r="E10" s="414">
        <f t="shared" si="0"/>
        <v>99.51540641857915</v>
      </c>
      <c r="F10" s="415">
        <f t="shared" si="1"/>
        <v>95.33639422761082</v>
      </c>
      <c r="G10" s="779"/>
    </row>
    <row r="11" spans="1:7" s="768" customFormat="1" ht="17.25" customHeight="1">
      <c r="A11" s="780" t="s">
        <v>102</v>
      </c>
      <c r="B11" s="760">
        <v>70.2381</v>
      </c>
      <c r="C11" s="760">
        <v>74.2186</v>
      </c>
      <c r="D11" s="760">
        <v>71.7526</v>
      </c>
      <c r="E11" s="414">
        <f t="shared" si="0"/>
        <v>96.6773827584999</v>
      </c>
      <c r="F11" s="415">
        <f t="shared" si="1"/>
        <v>102.15623714195002</v>
      </c>
      <c r="G11" s="779"/>
    </row>
    <row r="12" spans="1:7" s="768" customFormat="1" ht="17.25" customHeight="1">
      <c r="A12" s="780" t="s">
        <v>103</v>
      </c>
      <c r="B12" s="760">
        <v>634.098</v>
      </c>
      <c r="C12" s="760">
        <v>711.3018</v>
      </c>
      <c r="D12" s="760">
        <v>687.7813</v>
      </c>
      <c r="E12" s="414">
        <f t="shared" si="0"/>
        <v>96.69331639537536</v>
      </c>
      <c r="F12" s="415">
        <f t="shared" si="1"/>
        <v>108.46608883800297</v>
      </c>
      <c r="G12" s="779"/>
    </row>
    <row r="13" spans="1:7" s="768" customFormat="1" ht="17.25" customHeight="1">
      <c r="A13" s="780" t="s">
        <v>104</v>
      </c>
      <c r="B13" s="760">
        <v>281.216</v>
      </c>
      <c r="C13" s="760">
        <v>287.104</v>
      </c>
      <c r="D13" s="760">
        <v>281.6938</v>
      </c>
      <c r="E13" s="414">
        <f t="shared" si="0"/>
        <v>98.11559574230941</v>
      </c>
      <c r="F13" s="415">
        <f t="shared" si="1"/>
        <v>100.16990498406919</v>
      </c>
      <c r="G13" s="779"/>
    </row>
    <row r="14" spans="1:7" s="768" customFormat="1" ht="17.25" customHeight="1">
      <c r="A14" s="780" t="s">
        <v>105</v>
      </c>
      <c r="B14" s="760">
        <v>120.7852</v>
      </c>
      <c r="C14" s="760">
        <v>176.9067</v>
      </c>
      <c r="D14" s="760">
        <v>147.9673</v>
      </c>
      <c r="E14" s="414">
        <f t="shared" si="0"/>
        <v>83.64143359183117</v>
      </c>
      <c r="F14" s="415">
        <f t="shared" si="1"/>
        <v>122.50449558389602</v>
      </c>
      <c r="G14" s="779"/>
    </row>
    <row r="15" spans="1:7" s="768" customFormat="1" ht="17.25" customHeight="1">
      <c r="A15" s="780" t="s">
        <v>106</v>
      </c>
      <c r="B15" s="760">
        <v>375.1738</v>
      </c>
      <c r="C15" s="760">
        <v>359.9907</v>
      </c>
      <c r="D15" s="760">
        <v>330.0765</v>
      </c>
      <c r="E15" s="414">
        <f t="shared" si="0"/>
        <v>91.69028533237109</v>
      </c>
      <c r="F15" s="415">
        <f t="shared" si="1"/>
        <v>87.97962437675551</v>
      </c>
      <c r="G15" s="751"/>
    </row>
    <row r="16" spans="1:7" s="768" customFormat="1" ht="17.25" customHeight="1">
      <c r="A16" s="780" t="s">
        <v>107</v>
      </c>
      <c r="B16" s="760">
        <v>537.5508</v>
      </c>
      <c r="C16" s="760">
        <v>621.946</v>
      </c>
      <c r="D16" s="760">
        <v>564.3475</v>
      </c>
      <c r="E16" s="414">
        <f t="shared" si="0"/>
        <v>90.73898698600841</v>
      </c>
      <c r="F16" s="415">
        <f t="shared" si="1"/>
        <v>104.98496142132055</v>
      </c>
      <c r="G16" s="751"/>
    </row>
    <row r="17" spans="1:7" s="768" customFormat="1" ht="17.25" customHeight="1">
      <c r="A17" s="780" t="s">
        <v>108</v>
      </c>
      <c r="B17" s="760">
        <v>232.5027</v>
      </c>
      <c r="C17" s="760">
        <v>350.1481</v>
      </c>
      <c r="D17" s="760">
        <v>314.4481</v>
      </c>
      <c r="E17" s="414">
        <f t="shared" si="0"/>
        <v>89.80431423160657</v>
      </c>
      <c r="F17" s="415">
        <f t="shared" si="1"/>
        <v>135.24492403744128</v>
      </c>
      <c r="G17" s="751"/>
    </row>
    <row r="18" spans="1:7" s="768" customFormat="1" ht="17.25" customHeight="1">
      <c r="A18" s="780" t="s">
        <v>109</v>
      </c>
      <c r="B18" s="760">
        <v>81.0679</v>
      </c>
      <c r="C18" s="760">
        <v>79.3556</v>
      </c>
      <c r="D18" s="760">
        <v>71.0251</v>
      </c>
      <c r="E18" s="414">
        <f t="shared" si="0"/>
        <v>89.50231615664175</v>
      </c>
      <c r="F18" s="415">
        <f t="shared" si="1"/>
        <v>87.61186610236604</v>
      </c>
      <c r="G18" s="751"/>
    </row>
    <row r="19" spans="1:7" s="768" customFormat="1" ht="17.25" customHeight="1">
      <c r="A19" s="780" t="s">
        <v>110</v>
      </c>
      <c r="B19" s="760">
        <v>26.1992</v>
      </c>
      <c r="C19" s="760">
        <v>16.4682</v>
      </c>
      <c r="D19" s="760">
        <v>13.2528</v>
      </c>
      <c r="E19" s="414">
        <f t="shared" si="0"/>
        <v>80.47509746056036</v>
      </c>
      <c r="F19" s="415">
        <f t="shared" si="1"/>
        <v>50.584750679410064</v>
      </c>
      <c r="G19" s="751"/>
    </row>
    <row r="20" spans="1:7" s="768" customFormat="1" ht="17.25" customHeight="1">
      <c r="A20" s="780" t="s">
        <v>111</v>
      </c>
      <c r="B20" s="760">
        <v>17.2921</v>
      </c>
      <c r="C20" s="760">
        <v>48.6563</v>
      </c>
      <c r="D20" s="760">
        <v>45.0254</v>
      </c>
      <c r="E20" s="414">
        <f t="shared" si="0"/>
        <v>92.53765699405831</v>
      </c>
      <c r="F20" s="415">
        <f t="shared" si="1"/>
        <v>260.38133020280935</v>
      </c>
      <c r="G20" s="751"/>
    </row>
    <row r="21" spans="1:7" s="768" customFormat="1" ht="17.25" customHeight="1">
      <c r="A21" s="780" t="s">
        <v>112</v>
      </c>
      <c r="B21" s="760">
        <v>3.5349</v>
      </c>
      <c r="C21" s="760">
        <v>2.9243</v>
      </c>
      <c r="D21" s="760">
        <v>2.9243</v>
      </c>
      <c r="E21" s="414">
        <f t="shared" si="0"/>
        <v>100</v>
      </c>
      <c r="F21" s="415">
        <f t="shared" si="1"/>
        <v>82.72652691731025</v>
      </c>
      <c r="G21" s="751"/>
    </row>
    <row r="22" spans="1:7" s="768" customFormat="1" ht="17.25" customHeight="1">
      <c r="A22" s="780" t="s">
        <v>113</v>
      </c>
      <c r="B22" s="760">
        <v>58.6604</v>
      </c>
      <c r="C22" s="760">
        <v>51.004</v>
      </c>
      <c r="D22" s="760">
        <v>40.9844</v>
      </c>
      <c r="E22" s="414">
        <f t="shared" si="0"/>
        <v>80.35526625362716</v>
      </c>
      <c r="F22" s="415">
        <f t="shared" si="1"/>
        <v>69.86723581837151</v>
      </c>
      <c r="G22" s="726"/>
    </row>
    <row r="23" spans="1:7" s="768" customFormat="1" ht="17.25" customHeight="1">
      <c r="A23" s="780" t="s">
        <v>114</v>
      </c>
      <c r="B23" s="760">
        <v>124.4266</v>
      </c>
      <c r="C23" s="760">
        <v>150.3964</v>
      </c>
      <c r="D23" s="760">
        <v>124.6235</v>
      </c>
      <c r="E23" s="414">
        <f t="shared" si="0"/>
        <v>82.86335311217556</v>
      </c>
      <c r="F23" s="415">
        <f t="shared" si="1"/>
        <v>100.15824590561826</v>
      </c>
      <c r="G23" s="751"/>
    </row>
    <row r="24" spans="1:7" s="768" customFormat="1" ht="17.25" customHeight="1">
      <c r="A24" s="780" t="s">
        <v>115</v>
      </c>
      <c r="B24" s="760">
        <v>37.5302</v>
      </c>
      <c r="C24" s="760">
        <v>38.8785</v>
      </c>
      <c r="D24" s="760">
        <v>36.1123</v>
      </c>
      <c r="E24" s="414">
        <f t="shared" si="0"/>
        <v>92.88501356791026</v>
      </c>
      <c r="F24" s="415">
        <f t="shared" si="1"/>
        <v>96.22197590207352</v>
      </c>
      <c r="G24" s="751"/>
    </row>
    <row r="25" spans="1:7" s="768" customFormat="1" ht="17.25" customHeight="1">
      <c r="A25" s="780" t="s">
        <v>116</v>
      </c>
      <c r="B25" s="760"/>
      <c r="C25" s="760">
        <v>21.501</v>
      </c>
      <c r="D25" s="760">
        <v>20.5001</v>
      </c>
      <c r="E25" s="414">
        <f t="shared" si="0"/>
        <v>95.34486768057299</v>
      </c>
      <c r="F25" s="415"/>
      <c r="G25" s="751"/>
    </row>
    <row r="26" spans="1:7" s="770" customFormat="1" ht="17.25" customHeight="1" hidden="1">
      <c r="A26" s="782" t="s">
        <v>117</v>
      </c>
      <c r="B26" s="783"/>
      <c r="C26" s="783">
        <v>0</v>
      </c>
      <c r="D26" s="783">
        <v>0</v>
      </c>
      <c r="E26" s="784"/>
      <c r="F26" s="785"/>
      <c r="G26" s="786"/>
    </row>
    <row r="27" spans="1:7" s="768" customFormat="1" ht="17.25" customHeight="1">
      <c r="A27" s="780" t="s">
        <v>118</v>
      </c>
      <c r="B27" s="760">
        <v>17.39</v>
      </c>
      <c r="C27" s="760">
        <v>29.1773</v>
      </c>
      <c r="D27" s="760">
        <v>12.0641</v>
      </c>
      <c r="E27" s="414">
        <f aca="true" t="shared" si="2" ref="E27:E30">IF(C27&lt;&gt;0,D27/C27*100,0)</f>
        <v>41.347554434440475</v>
      </c>
      <c r="F27" s="415">
        <f aca="true" t="shared" si="3" ref="F27:F35">IF(B27&lt;&gt;0,D27/B27*100,0)</f>
        <v>69.3737780333525</v>
      </c>
      <c r="G27" s="751"/>
    </row>
    <row r="28" spans="1:7" s="768" customFormat="1" ht="17.25" customHeight="1">
      <c r="A28" s="780" t="s">
        <v>119</v>
      </c>
      <c r="B28" s="760">
        <v>83.776</v>
      </c>
      <c r="C28" s="760">
        <v>100.1068</v>
      </c>
      <c r="D28" s="760">
        <v>100.1068</v>
      </c>
      <c r="E28" s="414">
        <f t="shared" si="2"/>
        <v>100</v>
      </c>
      <c r="F28" s="415">
        <f t="shared" si="3"/>
        <v>119.49341100076396</v>
      </c>
      <c r="G28" s="787"/>
    </row>
    <row r="29" spans="1:7" s="768" customFormat="1" ht="17.25" customHeight="1">
      <c r="A29" s="788" t="s">
        <v>120</v>
      </c>
      <c r="B29" s="760">
        <v>0.5762</v>
      </c>
      <c r="C29" s="760">
        <v>0.4283</v>
      </c>
      <c r="D29" s="760">
        <v>0.4283</v>
      </c>
      <c r="E29" s="414">
        <f t="shared" si="2"/>
        <v>100</v>
      </c>
      <c r="F29" s="415">
        <f t="shared" si="3"/>
        <v>74.3318292259632</v>
      </c>
      <c r="G29" s="787"/>
    </row>
    <row r="30" spans="1:7" s="768" customFormat="1" ht="17.25" customHeight="1">
      <c r="A30" s="789" t="s">
        <v>121</v>
      </c>
      <c r="B30" s="760">
        <v>274.5423</v>
      </c>
      <c r="C30" s="760"/>
      <c r="D30" s="760">
        <v>116.9292</v>
      </c>
      <c r="E30" s="414">
        <f t="shared" si="2"/>
        <v>0</v>
      </c>
      <c r="F30" s="415">
        <f t="shared" si="3"/>
        <v>42.590595329025795</v>
      </c>
      <c r="G30" s="787"/>
    </row>
    <row r="31" spans="1:7" s="768" customFormat="1" ht="17.25" customHeight="1">
      <c r="A31" s="789" t="s">
        <v>122</v>
      </c>
      <c r="B31" s="760">
        <v>436.54</v>
      </c>
      <c r="C31" s="760"/>
      <c r="D31" s="760">
        <f>SUM(D32:D35)</f>
        <v>463.9217</v>
      </c>
      <c r="E31" s="760"/>
      <c r="F31" s="415">
        <f t="shared" si="3"/>
        <v>106.27243780638658</v>
      </c>
      <c r="G31" s="787"/>
    </row>
    <row r="32" spans="1:7" s="768" customFormat="1" ht="17.25" customHeight="1">
      <c r="A32" s="788" t="s">
        <v>123</v>
      </c>
      <c r="B32" s="760">
        <v>5.401</v>
      </c>
      <c r="C32" s="760"/>
      <c r="D32" s="760">
        <v>19.5367</v>
      </c>
      <c r="E32" s="414">
        <f aca="true" t="shared" si="4" ref="E32:E35">IF(C32&lt;&gt;0,D32/C32*100,0)</f>
        <v>0</v>
      </c>
      <c r="F32" s="415">
        <f t="shared" si="3"/>
        <v>361.72375486021105</v>
      </c>
      <c r="G32" s="751"/>
    </row>
    <row r="33" spans="1:7" s="768" customFormat="1" ht="17.25" customHeight="1">
      <c r="A33" s="788" t="s">
        <v>124</v>
      </c>
      <c r="B33" s="760">
        <v>214.8851</v>
      </c>
      <c r="C33" s="760"/>
      <c r="D33" s="760">
        <v>158.1973</v>
      </c>
      <c r="E33" s="414">
        <f t="shared" si="4"/>
        <v>0</v>
      </c>
      <c r="F33" s="415">
        <f t="shared" si="3"/>
        <v>73.61948315634729</v>
      </c>
      <c r="G33" s="787"/>
    </row>
    <row r="34" spans="1:7" s="768" customFormat="1" ht="17.25" customHeight="1">
      <c r="A34" s="788" t="s">
        <v>125</v>
      </c>
      <c r="B34" s="760">
        <v>216.2444</v>
      </c>
      <c r="C34" s="760"/>
      <c r="D34" s="760">
        <v>286.1877</v>
      </c>
      <c r="E34" s="414">
        <f t="shared" si="4"/>
        <v>0</v>
      </c>
      <c r="F34" s="415">
        <f t="shared" si="3"/>
        <v>132.3445601365862</v>
      </c>
      <c r="G34" s="787"/>
    </row>
    <row r="35" spans="1:7" s="768" customFormat="1" ht="17.25" customHeight="1">
      <c r="A35" s="788" t="s">
        <v>126</v>
      </c>
      <c r="B35" s="760"/>
      <c r="C35" s="760"/>
      <c r="D35" s="760"/>
      <c r="E35" s="414">
        <f t="shared" si="4"/>
        <v>0</v>
      </c>
      <c r="F35" s="415">
        <f t="shared" si="3"/>
        <v>0</v>
      </c>
      <c r="G35" s="787"/>
    </row>
    <row r="36" spans="1:7" s="768" customFormat="1" ht="17.25" customHeight="1">
      <c r="A36" s="790"/>
      <c r="B36" s="760"/>
      <c r="C36" s="760"/>
      <c r="D36" s="791"/>
      <c r="E36" s="414"/>
      <c r="F36" s="415"/>
      <c r="G36" s="787"/>
    </row>
    <row r="37" spans="1:7" s="768" customFormat="1" ht="17.25" customHeight="1">
      <c r="A37" s="790"/>
      <c r="B37" s="760"/>
      <c r="C37" s="760"/>
      <c r="D37" s="791"/>
      <c r="E37" s="414"/>
      <c r="F37" s="415"/>
      <c r="G37" s="787"/>
    </row>
    <row r="38" spans="1:7" s="768" customFormat="1" ht="17.25" customHeight="1">
      <c r="A38" s="790"/>
      <c r="B38" s="760"/>
      <c r="C38" s="760"/>
      <c r="D38" s="791"/>
      <c r="E38" s="414"/>
      <c r="F38" s="415"/>
      <c r="G38" s="787"/>
    </row>
    <row r="39" spans="1:7" s="768" customFormat="1" ht="17.25" customHeight="1">
      <c r="A39" s="790"/>
      <c r="B39" s="760"/>
      <c r="C39" s="760"/>
      <c r="D39" s="791"/>
      <c r="E39" s="414"/>
      <c r="F39" s="415"/>
      <c r="G39" s="787"/>
    </row>
    <row r="40" spans="1:7" s="768" customFormat="1" ht="17.25" customHeight="1">
      <c r="A40" s="790"/>
      <c r="B40" s="760"/>
      <c r="C40" s="760"/>
      <c r="D40" s="791"/>
      <c r="E40" s="414"/>
      <c r="F40" s="415"/>
      <c r="G40" s="787"/>
    </row>
    <row r="41" spans="1:7" s="768" customFormat="1" ht="17.25" customHeight="1">
      <c r="A41" s="792"/>
      <c r="B41" s="760"/>
      <c r="C41" s="760"/>
      <c r="D41" s="760"/>
      <c r="E41" s="414"/>
      <c r="F41" s="415"/>
      <c r="G41" s="787"/>
    </row>
    <row r="42" spans="1:7" s="768" customFormat="1" ht="9.75" customHeight="1">
      <c r="A42" s="792"/>
      <c r="B42" s="760"/>
      <c r="C42" s="760"/>
      <c r="D42" s="760"/>
      <c r="E42" s="414"/>
      <c r="F42" s="415"/>
      <c r="G42" s="787"/>
    </row>
    <row r="43" spans="1:7" s="768" customFormat="1" ht="17.25" customHeight="1">
      <c r="A43" s="793" t="s">
        <v>127</v>
      </c>
      <c r="B43" s="764">
        <v>4500.6681</v>
      </c>
      <c r="C43" s="764"/>
      <c r="D43" s="764">
        <f>D5+D30+D31</f>
        <v>4514.274</v>
      </c>
      <c r="E43" s="701"/>
      <c r="F43" s="701">
        <f>IF(B43&lt;&gt;0,D43/B43*100,0)</f>
        <v>100.30230845060537</v>
      </c>
      <c r="G43" s="794"/>
    </row>
    <row r="44" s="768" customFormat="1" ht="17.25" customHeight="1"/>
    <row r="45" spans="1:7" s="768" customFormat="1" ht="22.5" customHeight="1">
      <c r="A45" s="771"/>
      <c r="B45" s="771"/>
      <c r="C45" s="771"/>
      <c r="D45" s="795"/>
      <c r="E45" s="771"/>
      <c r="F45" s="771"/>
      <c r="G45" s="796"/>
    </row>
    <row r="46" s="771" customFormat="1" ht="22.5" customHeight="1">
      <c r="G46" s="796"/>
    </row>
    <row r="47" s="771" customFormat="1" ht="22.5" customHeight="1">
      <c r="G47" s="796"/>
    </row>
    <row r="48" s="771" customFormat="1" ht="22.5" customHeight="1">
      <c r="G48" s="796"/>
    </row>
    <row r="49" s="771" customFormat="1" ht="22.5" customHeight="1">
      <c r="G49" s="796"/>
    </row>
    <row r="50" s="771" customFormat="1" ht="22.5" customHeight="1">
      <c r="G50" s="796"/>
    </row>
    <row r="51" s="771" customFormat="1" ht="22.5" customHeight="1">
      <c r="G51" s="796"/>
    </row>
    <row r="52" s="771" customFormat="1" ht="22.5" customHeight="1">
      <c r="G52" s="796"/>
    </row>
    <row r="53" s="771" customFormat="1" ht="22.5" customHeight="1">
      <c r="G53" s="796"/>
    </row>
    <row r="54" s="771" customFormat="1" ht="22.5" customHeight="1">
      <c r="G54" s="796"/>
    </row>
    <row r="55" s="771" customFormat="1" ht="22.5" customHeight="1">
      <c r="G55" s="796"/>
    </row>
    <row r="56" s="771" customFormat="1" ht="22.5" customHeight="1">
      <c r="G56" s="796"/>
    </row>
    <row r="57" s="771" customFormat="1" ht="22.5" customHeight="1">
      <c r="G57" s="796"/>
    </row>
    <row r="58" s="771" customFormat="1" ht="22.5" customHeight="1">
      <c r="G58" s="796"/>
    </row>
    <row r="59" spans="1:7" ht="22.5" customHeight="1">
      <c r="A59" s="771"/>
      <c r="B59" s="771"/>
      <c r="C59" s="771"/>
      <c r="D59" s="771"/>
      <c r="E59" s="771"/>
      <c r="F59" s="771"/>
      <c r="G59" s="796"/>
    </row>
    <row r="60" spans="1:7" ht="22.5" customHeight="1">
      <c r="A60" s="771"/>
      <c r="B60" s="771"/>
      <c r="C60" s="771"/>
      <c r="D60" s="771"/>
      <c r="E60" s="771"/>
      <c r="F60" s="771"/>
      <c r="G60" s="796"/>
    </row>
    <row r="61" spans="1:7" ht="22.5" customHeight="1">
      <c r="A61" s="771"/>
      <c r="B61" s="771"/>
      <c r="C61" s="771"/>
      <c r="D61" s="771"/>
      <c r="E61" s="771"/>
      <c r="F61" s="771"/>
      <c r="G61" s="796"/>
    </row>
    <row r="62" spans="1:7" ht="22.5" customHeight="1">
      <c r="A62" s="771"/>
      <c r="B62" s="771"/>
      <c r="C62" s="771"/>
      <c r="D62" s="771"/>
      <c r="E62" s="771"/>
      <c r="F62" s="771"/>
      <c r="G62" s="796"/>
    </row>
    <row r="63" spans="1:7" ht="22.5" customHeight="1">
      <c r="A63" s="771"/>
      <c r="B63" s="771"/>
      <c r="C63" s="771"/>
      <c r="D63" s="771"/>
      <c r="E63" s="771"/>
      <c r="F63" s="771"/>
      <c r="G63" s="796"/>
    </row>
    <row r="64" ht="22.5" customHeight="1">
      <c r="G64" s="797"/>
    </row>
    <row r="65" ht="22.5" customHeight="1">
      <c r="G65" s="797"/>
    </row>
    <row r="66" ht="22.5" customHeight="1">
      <c r="G66" s="797"/>
    </row>
    <row r="67" ht="22.5" customHeight="1">
      <c r="G67" s="797"/>
    </row>
    <row r="68" ht="22.5" customHeight="1">
      <c r="G68" s="797"/>
    </row>
    <row r="69" ht="22.5" customHeight="1">
      <c r="G69" s="797"/>
    </row>
    <row r="70" ht="22.5" customHeight="1">
      <c r="G70" s="797"/>
    </row>
    <row r="71" ht="22.5" customHeight="1">
      <c r="G71" s="797"/>
    </row>
    <row r="72" ht="22.5" customHeight="1">
      <c r="G72" s="797"/>
    </row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</sheetData>
  <sheetProtection/>
  <mergeCells count="7">
    <mergeCell ref="A1:G1"/>
    <mergeCell ref="F2:G2"/>
    <mergeCell ref="C3:E3"/>
    <mergeCell ref="A3:A4"/>
    <mergeCell ref="B3:B4"/>
    <mergeCell ref="F3:F4"/>
    <mergeCell ref="G3:G4"/>
  </mergeCells>
  <printOptions horizontalCentered="1"/>
  <pageMargins left="0.79" right="0.79" top="0.98" bottom="0.12" header="0.12" footer="0.31"/>
  <pageSetup firstPageNumber="6" useFirstPageNumber="1" horizontalDpi="600" verticalDpi="600" orientation="portrait" paperSize="9" scale="90"/>
  <headerFooter alignWithMargins="0">
    <oddFooter>&amp;C&amp;15—&amp;P—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showZeros="0" workbookViewId="0" topLeftCell="A1">
      <pane xSplit="1" ySplit="4" topLeftCell="B13" activePane="bottomRight" state="frozen"/>
      <selection pane="bottomRight" activeCell="N23" sqref="N23"/>
    </sheetView>
  </sheetViews>
  <sheetFormatPr defaultColWidth="8.75390625" defaultRowHeight="14.25"/>
  <cols>
    <col min="1" max="1" width="33.875" style="744" customWidth="1"/>
    <col min="2" max="6" width="9.625" style="744" customWidth="1"/>
    <col min="7" max="7" width="9.00390625" style="744" customWidth="1"/>
    <col min="8" max="17" width="9.00390625" style="744" bestFit="1" customWidth="1"/>
    <col min="18" max="16384" width="8.75390625" style="744" customWidth="1"/>
  </cols>
  <sheetData>
    <row r="1" spans="1:7" s="740" customFormat="1" ht="36" customHeight="1">
      <c r="A1" s="745" t="s">
        <v>128</v>
      </c>
      <c r="B1" s="745"/>
      <c r="C1" s="745"/>
      <c r="D1" s="745"/>
      <c r="E1" s="745"/>
      <c r="F1" s="745"/>
      <c r="G1" s="745"/>
    </row>
    <row r="2" spans="6:7" s="741" customFormat="1" ht="18" customHeight="1">
      <c r="F2" s="8" t="s">
        <v>48</v>
      </c>
      <c r="G2" s="368"/>
    </row>
    <row r="3" spans="1:7" s="742" customFormat="1" ht="18" customHeight="1">
      <c r="A3" s="9" t="s">
        <v>49</v>
      </c>
      <c r="B3" s="40" t="s">
        <v>50</v>
      </c>
      <c r="C3" s="13" t="s">
        <v>51</v>
      </c>
      <c r="D3" s="13"/>
      <c r="E3" s="13"/>
      <c r="F3" s="746" t="s">
        <v>129</v>
      </c>
      <c r="G3" s="11" t="s">
        <v>130</v>
      </c>
    </row>
    <row r="4" spans="1:7" s="742" customFormat="1" ht="27.75" customHeight="1">
      <c r="A4" s="12"/>
      <c r="B4" s="40"/>
      <c r="C4" s="10" t="s">
        <v>54</v>
      </c>
      <c r="D4" s="10" t="s">
        <v>55</v>
      </c>
      <c r="E4" s="10" t="s">
        <v>56</v>
      </c>
      <c r="F4" s="746"/>
      <c r="G4" s="14"/>
    </row>
    <row r="5" spans="1:7" s="741" customFormat="1" ht="21.75" customHeight="1">
      <c r="A5" s="747" t="s">
        <v>57</v>
      </c>
      <c r="B5" s="19">
        <f>B6+B14</f>
        <v>370.25379999999996</v>
      </c>
      <c r="C5" s="19">
        <f>C6+C14</f>
        <v>290.2076</v>
      </c>
      <c r="D5" s="19">
        <f>D6+D14</f>
        <v>299.78869999999995</v>
      </c>
      <c r="E5" s="455">
        <f aca="true" t="shared" si="0" ref="E5:E22">IF(C5&lt;&gt;0,D5/C5*100,0)</f>
        <v>103.3014641932189</v>
      </c>
      <c r="F5" s="415">
        <f aca="true" t="shared" si="1" ref="F5:F18">IF(B5&lt;&gt;0,D5/B5*100,0)</f>
        <v>80.96843300460387</v>
      </c>
      <c r="G5" s="726"/>
    </row>
    <row r="6" spans="1:7" s="741" customFormat="1" ht="21.75" customHeight="1">
      <c r="A6" s="748" t="s">
        <v>58</v>
      </c>
      <c r="B6" s="19">
        <f>SUM(B7:B13)</f>
        <v>264.50509999999997</v>
      </c>
      <c r="C6" s="19">
        <f>SUM(C7:C13)</f>
        <v>227.4217</v>
      </c>
      <c r="D6" s="19">
        <f>SUM(D7:D13)</f>
        <v>232.14469999999997</v>
      </c>
      <c r="E6" s="455">
        <f t="shared" si="0"/>
        <v>102.07675872619015</v>
      </c>
      <c r="F6" s="415">
        <f t="shared" si="1"/>
        <v>87.76568013244356</v>
      </c>
      <c r="G6" s="726"/>
    </row>
    <row r="7" spans="1:7" s="741" customFormat="1" ht="21.75" customHeight="1">
      <c r="A7" s="749" t="s">
        <v>59</v>
      </c>
      <c r="B7" s="19">
        <v>181.0351</v>
      </c>
      <c r="C7" s="750">
        <v>160.7157</v>
      </c>
      <c r="D7" s="19">
        <v>163.0341</v>
      </c>
      <c r="E7" s="455">
        <f t="shared" si="0"/>
        <v>101.4425473055837</v>
      </c>
      <c r="F7" s="415">
        <f t="shared" si="1"/>
        <v>90.05662437836641</v>
      </c>
      <c r="G7" s="726"/>
    </row>
    <row r="8" spans="1:7" s="741" customFormat="1" ht="21.75" customHeight="1">
      <c r="A8" s="749" t="s">
        <v>131</v>
      </c>
      <c r="B8" s="19">
        <v>61.2745</v>
      </c>
      <c r="C8" s="750">
        <v>52.7021</v>
      </c>
      <c r="D8" s="19">
        <v>54.1351</v>
      </c>
      <c r="E8" s="455">
        <f t="shared" si="0"/>
        <v>102.7190567358796</v>
      </c>
      <c r="F8" s="415">
        <f t="shared" si="1"/>
        <v>88.34849733575957</v>
      </c>
      <c r="G8" s="751"/>
    </row>
    <row r="9" spans="1:7" s="741" customFormat="1" ht="21.75" customHeight="1">
      <c r="A9" s="749" t="s">
        <v>132</v>
      </c>
      <c r="B9" s="19">
        <v>20.1494</v>
      </c>
      <c r="C9" s="750">
        <v>12.8426</v>
      </c>
      <c r="D9" s="19">
        <v>13.4732</v>
      </c>
      <c r="E9" s="455">
        <f t="shared" si="0"/>
        <v>104.91022067182658</v>
      </c>
      <c r="F9" s="415">
        <f t="shared" si="1"/>
        <v>66.86650719128113</v>
      </c>
      <c r="G9" s="751"/>
    </row>
    <row r="10" spans="1:7" s="741" customFormat="1" ht="21.75" customHeight="1">
      <c r="A10" s="749" t="s">
        <v>62</v>
      </c>
      <c r="B10" s="19">
        <v>0.4695</v>
      </c>
      <c r="C10" s="750">
        <v>0.5578</v>
      </c>
      <c r="D10" s="19">
        <v>0.4304</v>
      </c>
      <c r="E10" s="455">
        <f t="shared" si="0"/>
        <v>77.16027249910363</v>
      </c>
      <c r="F10" s="415">
        <f t="shared" si="1"/>
        <v>91.6719914802982</v>
      </c>
      <c r="G10" s="751"/>
    </row>
    <row r="11" spans="1:7" s="741" customFormat="1" ht="21.75" customHeight="1">
      <c r="A11" s="749" t="s">
        <v>133</v>
      </c>
      <c r="B11" s="19">
        <v>0.0649</v>
      </c>
      <c r="C11" s="750">
        <v>0.0649</v>
      </c>
      <c r="D11" s="19">
        <v>0.0164</v>
      </c>
      <c r="E11" s="455">
        <f t="shared" si="0"/>
        <v>25.26964560862866</v>
      </c>
      <c r="F11" s="415">
        <f t="shared" si="1"/>
        <v>25.26964560862866</v>
      </c>
      <c r="G11" s="751"/>
    </row>
    <row r="12" spans="1:7" s="741" customFormat="1" ht="21.75" customHeight="1">
      <c r="A12" s="749" t="s">
        <v>72</v>
      </c>
      <c r="B12" s="19">
        <v>0.4034</v>
      </c>
      <c r="C12" s="750">
        <v>0.5386</v>
      </c>
      <c r="D12" s="19">
        <v>0.4674</v>
      </c>
      <c r="E12" s="455">
        <f t="shared" si="0"/>
        <v>86.78054214630524</v>
      </c>
      <c r="F12" s="415">
        <f t="shared" si="1"/>
        <v>115.86514625681706</v>
      </c>
      <c r="G12" s="751"/>
    </row>
    <row r="13" spans="1:7" s="741" customFormat="1" ht="21.75" customHeight="1">
      <c r="A13" s="749" t="s">
        <v>73</v>
      </c>
      <c r="B13" s="19">
        <v>1.1083</v>
      </c>
      <c r="C13" s="750">
        <v>0</v>
      </c>
      <c r="D13" s="19">
        <v>0.5881</v>
      </c>
      <c r="E13" s="455">
        <f t="shared" si="0"/>
        <v>0</v>
      </c>
      <c r="F13" s="415">
        <f t="shared" si="1"/>
        <v>53.063250022557064</v>
      </c>
      <c r="G13" s="751"/>
    </row>
    <row r="14" spans="1:7" s="741" customFormat="1" ht="21.75" customHeight="1">
      <c r="A14" s="752" t="s">
        <v>74</v>
      </c>
      <c r="B14" s="19">
        <f>SUM(B15:B21)</f>
        <v>105.7487</v>
      </c>
      <c r="C14" s="19">
        <f>SUM(C15:C21)</f>
        <v>62.785900000000005</v>
      </c>
      <c r="D14" s="19">
        <f>SUM(D15:D21)</f>
        <v>67.644</v>
      </c>
      <c r="E14" s="455">
        <f t="shared" si="0"/>
        <v>107.73756528137687</v>
      </c>
      <c r="F14" s="415">
        <f t="shared" si="1"/>
        <v>63.966743799214555</v>
      </c>
      <c r="G14" s="726"/>
    </row>
    <row r="15" spans="1:7" s="741" customFormat="1" ht="21.75" customHeight="1">
      <c r="A15" s="749" t="s">
        <v>75</v>
      </c>
      <c r="B15" s="19">
        <v>27.5961</v>
      </c>
      <c r="C15" s="750">
        <v>23.7744</v>
      </c>
      <c r="D15" s="19">
        <v>23.2669</v>
      </c>
      <c r="E15" s="455">
        <f t="shared" si="0"/>
        <v>97.86535096574467</v>
      </c>
      <c r="F15" s="415">
        <f t="shared" si="1"/>
        <v>84.3122760100159</v>
      </c>
      <c r="G15" s="751"/>
    </row>
    <row r="16" spans="1:7" s="741" customFormat="1" ht="21.75" customHeight="1">
      <c r="A16" s="749" t="s">
        <v>134</v>
      </c>
      <c r="B16" s="19">
        <v>23.6006</v>
      </c>
      <c r="C16" s="750">
        <v>16.1224</v>
      </c>
      <c r="D16" s="19">
        <v>16.8891</v>
      </c>
      <c r="E16" s="455">
        <f t="shared" si="0"/>
        <v>104.75549545973304</v>
      </c>
      <c r="F16" s="415">
        <f t="shared" si="1"/>
        <v>71.5621636738049</v>
      </c>
      <c r="G16" s="751"/>
    </row>
    <row r="17" spans="1:7" s="741" customFormat="1" ht="21.75" customHeight="1">
      <c r="A17" s="749" t="s">
        <v>77</v>
      </c>
      <c r="B17" s="19">
        <v>7.6225</v>
      </c>
      <c r="C17" s="750">
        <v>5.2865</v>
      </c>
      <c r="D17" s="19">
        <v>6.5451</v>
      </c>
      <c r="E17" s="455">
        <f t="shared" si="0"/>
        <v>123.8078123522179</v>
      </c>
      <c r="F17" s="415">
        <f t="shared" si="1"/>
        <v>85.86552968186291</v>
      </c>
      <c r="G17" s="751"/>
    </row>
    <row r="18" spans="1:7" s="741" customFormat="1" ht="21.75" customHeight="1">
      <c r="A18" s="749" t="s">
        <v>135</v>
      </c>
      <c r="B18" s="19">
        <v>-1.4954</v>
      </c>
      <c r="C18" s="750">
        <v>-1.3954</v>
      </c>
      <c r="D18" s="19">
        <v>-2.0202</v>
      </c>
      <c r="E18" s="455">
        <f t="shared" si="0"/>
        <v>144.77569155797622</v>
      </c>
      <c r="F18" s="415">
        <f t="shared" si="1"/>
        <v>135.09428915340376</v>
      </c>
      <c r="G18" s="751"/>
    </row>
    <row r="19" spans="1:7" s="741" customFormat="1" ht="21.75" customHeight="1">
      <c r="A19" s="749" t="s">
        <v>79</v>
      </c>
      <c r="B19" s="19">
        <v>47.0263</v>
      </c>
      <c r="C19" s="750">
        <v>17.4762</v>
      </c>
      <c r="D19" s="19">
        <v>21.3764</v>
      </c>
      <c r="E19" s="455">
        <f t="shared" si="0"/>
        <v>122.31720854648036</v>
      </c>
      <c r="F19" s="415">
        <f aca="true" t="shared" si="2" ref="F19:F29">IF(B19&lt;&gt;0,D19/B19*100,0)</f>
        <v>45.45626596181286</v>
      </c>
      <c r="G19" s="726"/>
    </row>
    <row r="20" spans="1:7" s="741" customFormat="1" ht="21.75" customHeight="1">
      <c r="A20" s="753" t="s">
        <v>81</v>
      </c>
      <c r="B20" s="19">
        <v>0.6892</v>
      </c>
      <c r="C20" s="750">
        <v>0.5018</v>
      </c>
      <c r="D20" s="19">
        <v>0.8336</v>
      </c>
      <c r="E20" s="455">
        <f t="shared" si="0"/>
        <v>166.12196094061377</v>
      </c>
      <c r="F20" s="415">
        <f t="shared" si="2"/>
        <v>120.95182820661637</v>
      </c>
      <c r="G20" s="751"/>
    </row>
    <row r="21" spans="1:7" s="741" customFormat="1" ht="21.75" customHeight="1">
      <c r="A21" s="749" t="s">
        <v>82</v>
      </c>
      <c r="B21" s="19">
        <v>0.7094</v>
      </c>
      <c r="C21" s="750">
        <v>1.02</v>
      </c>
      <c r="D21" s="19">
        <v>0.7531</v>
      </c>
      <c r="E21" s="455">
        <f t="shared" si="0"/>
        <v>73.83333333333333</v>
      </c>
      <c r="F21" s="415">
        <f t="shared" si="2"/>
        <v>106.1601353256273</v>
      </c>
      <c r="G21" s="754"/>
    </row>
    <row r="22" spans="1:7" s="741" customFormat="1" ht="21.75" customHeight="1">
      <c r="A22" s="423" t="s">
        <v>83</v>
      </c>
      <c r="B22" s="19">
        <v>519.3303</v>
      </c>
      <c r="C22" s="19"/>
      <c r="D22" s="19">
        <v>382.3293</v>
      </c>
      <c r="E22" s="455">
        <f t="shared" si="0"/>
        <v>0</v>
      </c>
      <c r="F22" s="415">
        <f t="shared" si="2"/>
        <v>73.61967903663623</v>
      </c>
      <c r="G22" s="754"/>
    </row>
    <row r="23" spans="1:7" s="741" customFormat="1" ht="21.75" customHeight="1">
      <c r="A23" s="423" t="s">
        <v>84</v>
      </c>
      <c r="B23" s="19">
        <f>SUM(B24:B27,B29)</f>
        <v>2418.1302</v>
      </c>
      <c r="C23" s="19">
        <f>SUM(C24:C27)</f>
        <v>0</v>
      </c>
      <c r="D23" s="19">
        <f>SUM(D24:D27,D29)</f>
        <v>2567.6038</v>
      </c>
      <c r="E23" s="755"/>
      <c r="F23" s="415">
        <f t="shared" si="2"/>
        <v>106.18137104445408</v>
      </c>
      <c r="G23" s="754"/>
    </row>
    <row r="24" spans="1:7" s="741" customFormat="1" ht="21.75" customHeight="1">
      <c r="A24" s="756" t="s">
        <v>85</v>
      </c>
      <c r="B24" s="19">
        <v>2124.904</v>
      </c>
      <c r="C24" s="19"/>
      <c r="D24" s="19">
        <v>2292.41</v>
      </c>
      <c r="E24" s="755"/>
      <c r="F24" s="415">
        <f t="shared" si="2"/>
        <v>107.88299141984767</v>
      </c>
      <c r="G24" s="754"/>
    </row>
    <row r="25" spans="1:7" s="741" customFormat="1" ht="21.75" customHeight="1">
      <c r="A25" s="756" t="s">
        <v>136</v>
      </c>
      <c r="B25" s="19">
        <v>60.412</v>
      </c>
      <c r="C25" s="19"/>
      <c r="D25" s="19">
        <v>74.9303</v>
      </c>
      <c r="E25" s="755"/>
      <c r="F25" s="415">
        <f t="shared" si="2"/>
        <v>124.03214593127194</v>
      </c>
      <c r="G25" s="754"/>
    </row>
    <row r="26" spans="1:7" s="741" customFormat="1" ht="21.75" customHeight="1">
      <c r="A26" s="756" t="s">
        <v>87</v>
      </c>
      <c r="B26" s="19">
        <v>44.9367</v>
      </c>
      <c r="C26" s="19"/>
      <c r="D26" s="19">
        <v>15.0807</v>
      </c>
      <c r="E26" s="755"/>
      <c r="F26" s="415">
        <f t="shared" si="2"/>
        <v>33.55987422307379</v>
      </c>
      <c r="G26" s="757"/>
    </row>
    <row r="27" spans="1:7" s="743" customFormat="1" ht="21.75" customHeight="1">
      <c r="A27" s="756" t="s">
        <v>88</v>
      </c>
      <c r="B27" s="19">
        <f>SUM(B28:B28)</f>
        <v>47.8775</v>
      </c>
      <c r="C27" s="19">
        <f>SUM(C28:C28)</f>
        <v>0</v>
      </c>
      <c r="D27" s="19">
        <f>SUM(D28:D28)</f>
        <v>48.2828</v>
      </c>
      <c r="E27" s="755"/>
      <c r="F27" s="415">
        <f t="shared" si="2"/>
        <v>100.84653542895934</v>
      </c>
      <c r="G27" s="757"/>
    </row>
    <row r="28" spans="1:7" s="743" customFormat="1" ht="21.75" customHeight="1">
      <c r="A28" s="758" t="s">
        <v>89</v>
      </c>
      <c r="B28" s="19">
        <v>47.8775</v>
      </c>
      <c r="C28" s="19"/>
      <c r="D28" s="19">
        <v>48.2828</v>
      </c>
      <c r="E28" s="755"/>
      <c r="F28" s="415">
        <f t="shared" si="2"/>
        <v>100.84653542895934</v>
      </c>
      <c r="G28" s="757"/>
    </row>
    <row r="29" spans="1:7" s="741" customFormat="1" ht="21.75" customHeight="1">
      <c r="A29" s="756" t="s">
        <v>90</v>
      </c>
      <c r="B29" s="19">
        <v>140</v>
      </c>
      <c r="C29" s="19"/>
      <c r="D29" s="19">
        <v>136.9</v>
      </c>
      <c r="E29" s="755"/>
      <c r="F29" s="415">
        <f t="shared" si="2"/>
        <v>97.78571428571429</v>
      </c>
      <c r="G29" s="757"/>
    </row>
    <row r="30" spans="1:7" s="741" customFormat="1" ht="21.75" customHeight="1">
      <c r="A30" s="759"/>
      <c r="B30" s="760"/>
      <c r="C30" s="760"/>
      <c r="D30" s="760"/>
      <c r="E30" s="761"/>
      <c r="F30" s="415"/>
      <c r="G30" s="757"/>
    </row>
    <row r="31" spans="1:7" s="741" customFormat="1" ht="21.75" customHeight="1">
      <c r="A31" s="759"/>
      <c r="B31" s="760"/>
      <c r="C31" s="760"/>
      <c r="D31" s="760"/>
      <c r="E31" s="761"/>
      <c r="F31" s="415"/>
      <c r="G31" s="757"/>
    </row>
    <row r="32" spans="1:7" s="741" customFormat="1" ht="21.75" customHeight="1">
      <c r="A32" s="759"/>
      <c r="B32" s="760"/>
      <c r="C32" s="760"/>
      <c r="D32" s="760"/>
      <c r="E32" s="761"/>
      <c r="F32" s="415"/>
      <c r="G32" s="757"/>
    </row>
    <row r="33" spans="1:7" s="743" customFormat="1" ht="6" customHeight="1">
      <c r="A33" s="756"/>
      <c r="B33" s="760"/>
      <c r="C33" s="760"/>
      <c r="D33" s="760"/>
      <c r="E33" s="761"/>
      <c r="F33" s="762"/>
      <c r="G33" s="757"/>
    </row>
    <row r="34" spans="1:7" s="743" customFormat="1" ht="21" customHeight="1">
      <c r="A34" s="763" t="s">
        <v>91</v>
      </c>
      <c r="B34" s="764">
        <f>B23+B22+B5</f>
        <v>3307.7143</v>
      </c>
      <c r="C34" s="764"/>
      <c r="D34" s="764">
        <f>D5+D22+D23</f>
        <v>3249.7218</v>
      </c>
      <c r="E34" s="765"/>
      <c r="F34" s="765">
        <f>IF(B34&lt;&gt;0,D34/B34*100,0)</f>
        <v>98.24675002916666</v>
      </c>
      <c r="G34" s="766"/>
    </row>
    <row r="35" spans="1:7" s="743" customFormat="1" ht="21" customHeight="1">
      <c r="A35" s="741"/>
      <c r="B35" s="741"/>
      <c r="C35" s="741"/>
      <c r="D35" s="741"/>
      <c r="E35" s="741"/>
      <c r="F35" s="741"/>
      <c r="G35" s="741"/>
    </row>
    <row r="36" spans="1:7" s="743" customFormat="1" ht="21" customHeight="1">
      <c r="A36" s="741"/>
      <c r="B36" s="741"/>
      <c r="C36" s="741"/>
      <c r="D36" s="741"/>
      <c r="E36" s="741"/>
      <c r="F36" s="741"/>
      <c r="G36" s="741"/>
    </row>
    <row r="37" s="743" customFormat="1" ht="21" customHeight="1"/>
    <row r="38" s="743" customFormat="1" ht="21" customHeight="1"/>
    <row r="39" s="743" customFormat="1" ht="21" customHeight="1"/>
    <row r="40" s="743" customFormat="1" ht="21" customHeight="1"/>
    <row r="41" spans="1:7" ht="21" customHeight="1">
      <c r="A41" s="743"/>
      <c r="B41" s="743"/>
      <c r="C41" s="743"/>
      <c r="D41" s="743"/>
      <c r="E41" s="743"/>
      <c r="F41" s="743"/>
      <c r="G41" s="743"/>
    </row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sheetProtection/>
  <mergeCells count="7">
    <mergeCell ref="A1:G1"/>
    <mergeCell ref="F2:G2"/>
    <mergeCell ref="C3:E3"/>
    <mergeCell ref="A3:A4"/>
    <mergeCell ref="B3:B4"/>
    <mergeCell ref="F3:F4"/>
    <mergeCell ref="G3:G4"/>
  </mergeCells>
  <printOptions horizontalCentered="1"/>
  <pageMargins left="0.75" right="0.67" top="0.98" bottom="0.12" header="0.12" footer="0.31"/>
  <pageSetup firstPageNumber="10" useFirstPageNumber="1" horizontalDpi="600" verticalDpi="600" orientation="portrait" paperSize="9" scale="90"/>
  <headerFooter alignWithMargins="0">
    <oddFooter>&amp;C&amp;15—&amp;P—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8"/>
  <sheetViews>
    <sheetView showZeros="0" zoomScale="85" zoomScaleNormal="85" workbookViewId="0" topLeftCell="A1">
      <pane xSplit="1" ySplit="4" topLeftCell="B5" activePane="bottomRight" state="frozen"/>
      <selection pane="bottomRight" activeCell="D16" sqref="D16"/>
    </sheetView>
  </sheetViews>
  <sheetFormatPr defaultColWidth="8.75390625" defaultRowHeight="14.25"/>
  <cols>
    <col min="1" max="1" width="33.875" style="710" customWidth="1"/>
    <col min="2" max="6" width="8.875" style="710" customWidth="1"/>
    <col min="7" max="7" width="7.625" style="710" customWidth="1"/>
    <col min="8" max="8" width="13.75390625" style="710" bestFit="1" customWidth="1"/>
    <col min="9" max="19" width="9.00390625" style="710" bestFit="1" customWidth="1"/>
    <col min="20" max="16384" width="8.75390625" style="710" customWidth="1"/>
  </cols>
  <sheetData>
    <row r="1" spans="1:7" s="707" customFormat="1" ht="36" customHeight="1">
      <c r="A1" s="711" t="s">
        <v>137</v>
      </c>
      <c r="B1" s="711"/>
      <c r="C1" s="711"/>
      <c r="D1" s="711"/>
      <c r="E1" s="711"/>
      <c r="F1" s="711"/>
      <c r="G1" s="711"/>
    </row>
    <row r="2" spans="6:7" s="708" customFormat="1" ht="18" customHeight="1">
      <c r="F2" s="712" t="s">
        <v>48</v>
      </c>
      <c r="G2" s="713"/>
    </row>
    <row r="3" spans="1:7" s="709" customFormat="1" ht="18" customHeight="1">
      <c r="A3" s="9" t="s">
        <v>49</v>
      </c>
      <c r="B3" s="714" t="s">
        <v>50</v>
      </c>
      <c r="C3" s="715" t="s">
        <v>93</v>
      </c>
      <c r="D3" s="715"/>
      <c r="E3" s="715"/>
      <c r="F3" s="716" t="s">
        <v>129</v>
      </c>
      <c r="G3" s="717" t="s">
        <v>130</v>
      </c>
    </row>
    <row r="4" spans="1:7" s="709" customFormat="1" ht="27.75" customHeight="1">
      <c r="A4" s="12"/>
      <c r="B4" s="714"/>
      <c r="C4" s="718" t="s">
        <v>138</v>
      </c>
      <c r="D4" s="719" t="s">
        <v>55</v>
      </c>
      <c r="E4" s="10" t="s">
        <v>139</v>
      </c>
      <c r="F4" s="720"/>
      <c r="G4" s="721"/>
    </row>
    <row r="5" spans="1:7" s="708" customFormat="1" ht="18.75" customHeight="1">
      <c r="A5" s="722" t="s">
        <v>96</v>
      </c>
      <c r="B5" s="723">
        <f>SUM(B6:B28)</f>
        <v>675.8992</v>
      </c>
      <c r="C5" s="723">
        <f>SUM(C6:C28)</f>
        <v>784.5089999999999</v>
      </c>
      <c r="D5" s="723">
        <f>SUM(D6:D28)</f>
        <v>769.0584</v>
      </c>
      <c r="E5" s="724">
        <f aca="true" t="shared" si="0" ref="E5:E28">D5/C5*100</f>
        <v>98.03053884659069</v>
      </c>
      <c r="F5" s="725">
        <f aca="true" t="shared" si="1" ref="F5:F24">D5/B5*100</f>
        <v>113.78300196242282</v>
      </c>
      <c r="G5" s="726"/>
    </row>
    <row r="6" spans="1:7" s="708" customFormat="1" ht="18.75" customHeight="1">
      <c r="A6" s="727" t="s">
        <v>97</v>
      </c>
      <c r="B6" s="723">
        <v>59.7023</v>
      </c>
      <c r="C6" s="723">
        <v>45.4759</v>
      </c>
      <c r="D6" s="723">
        <v>43.6445</v>
      </c>
      <c r="E6" s="724">
        <f t="shared" si="0"/>
        <v>95.97281197293512</v>
      </c>
      <c r="F6" s="725">
        <f t="shared" si="1"/>
        <v>73.10354877450283</v>
      </c>
      <c r="G6" s="728"/>
    </row>
    <row r="7" spans="1:7" s="708" customFormat="1" ht="18.75" customHeight="1">
      <c r="A7" s="727" t="s">
        <v>98</v>
      </c>
      <c r="B7" s="723">
        <v>2.5198</v>
      </c>
      <c r="C7" s="723">
        <v>1.9697</v>
      </c>
      <c r="D7" s="723">
        <v>1.9697</v>
      </c>
      <c r="E7" s="724">
        <f t="shared" si="0"/>
        <v>100</v>
      </c>
      <c r="F7" s="725">
        <f t="shared" si="1"/>
        <v>78.16890229383284</v>
      </c>
      <c r="G7" s="728"/>
    </row>
    <row r="8" spans="1:7" s="708" customFormat="1" ht="18.75" customHeight="1">
      <c r="A8" s="727" t="s">
        <v>99</v>
      </c>
      <c r="B8" s="723">
        <v>90.8431</v>
      </c>
      <c r="C8" s="723">
        <v>96.3918</v>
      </c>
      <c r="D8" s="723">
        <v>96.3918</v>
      </c>
      <c r="E8" s="724">
        <f t="shared" si="0"/>
        <v>100</v>
      </c>
      <c r="F8" s="725">
        <f t="shared" si="1"/>
        <v>106.1080037999584</v>
      </c>
      <c r="G8" s="728"/>
    </row>
    <row r="9" spans="1:7" s="708" customFormat="1" ht="18.75" customHeight="1">
      <c r="A9" s="727" t="s">
        <v>100</v>
      </c>
      <c r="B9" s="723">
        <v>116.429</v>
      </c>
      <c r="C9" s="723">
        <v>102.6644</v>
      </c>
      <c r="D9" s="723">
        <v>102.6644</v>
      </c>
      <c r="E9" s="724">
        <f t="shared" si="0"/>
        <v>100</v>
      </c>
      <c r="F9" s="725">
        <f t="shared" si="1"/>
        <v>88.17768768949317</v>
      </c>
      <c r="G9" s="728"/>
    </row>
    <row r="10" spans="1:7" s="708" customFormat="1" ht="18.75" customHeight="1">
      <c r="A10" s="727" t="s">
        <v>101</v>
      </c>
      <c r="B10" s="723">
        <v>17.8775</v>
      </c>
      <c r="C10" s="723">
        <v>18.5875</v>
      </c>
      <c r="D10" s="723">
        <v>18.5875</v>
      </c>
      <c r="E10" s="724">
        <f t="shared" si="0"/>
        <v>100</v>
      </c>
      <c r="F10" s="725">
        <f t="shared" si="1"/>
        <v>103.97147252132568</v>
      </c>
      <c r="G10" s="728"/>
    </row>
    <row r="11" spans="1:7" s="708" customFormat="1" ht="18.75" customHeight="1">
      <c r="A11" s="727" t="s">
        <v>102</v>
      </c>
      <c r="B11" s="723">
        <v>20.8211</v>
      </c>
      <c r="C11" s="723">
        <v>19.1782</v>
      </c>
      <c r="D11" s="723">
        <v>19.1782</v>
      </c>
      <c r="E11" s="724">
        <f t="shared" si="0"/>
        <v>100</v>
      </c>
      <c r="F11" s="725">
        <f t="shared" si="1"/>
        <v>92.1094466670829</v>
      </c>
      <c r="G11" s="728"/>
    </row>
    <row r="12" spans="1:7" s="708" customFormat="1" ht="18.75" customHeight="1">
      <c r="A12" s="727" t="s">
        <v>103</v>
      </c>
      <c r="B12" s="723">
        <v>46.4615</v>
      </c>
      <c r="C12" s="723">
        <v>76.3094</v>
      </c>
      <c r="D12" s="723">
        <v>76.3094</v>
      </c>
      <c r="E12" s="724">
        <f t="shared" si="0"/>
        <v>100</v>
      </c>
      <c r="F12" s="725">
        <f t="shared" si="1"/>
        <v>164.24222205481956</v>
      </c>
      <c r="G12" s="728"/>
    </row>
    <row r="13" spans="1:7" s="708" customFormat="1" ht="18.75" customHeight="1">
      <c r="A13" s="727" t="s">
        <v>104</v>
      </c>
      <c r="B13" s="723">
        <v>30.8689</v>
      </c>
      <c r="C13" s="723">
        <v>29.3152</v>
      </c>
      <c r="D13" s="723">
        <v>29.1152</v>
      </c>
      <c r="E13" s="724">
        <f t="shared" si="0"/>
        <v>99.31776006986138</v>
      </c>
      <c r="F13" s="725">
        <f t="shared" si="1"/>
        <v>94.31887757581255</v>
      </c>
      <c r="G13" s="726"/>
    </row>
    <row r="14" spans="1:7" s="708" customFormat="1" ht="18.75" customHeight="1">
      <c r="A14" s="727" t="s">
        <v>105</v>
      </c>
      <c r="B14" s="723">
        <v>26.1858</v>
      </c>
      <c r="C14" s="723">
        <v>20.7461</v>
      </c>
      <c r="D14" s="723">
        <v>20.7461</v>
      </c>
      <c r="E14" s="724">
        <f t="shared" si="0"/>
        <v>100</v>
      </c>
      <c r="F14" s="725">
        <f t="shared" si="1"/>
        <v>79.22652735452039</v>
      </c>
      <c r="G14" s="728"/>
    </row>
    <row r="15" spans="1:7" s="708" customFormat="1" ht="18.75" customHeight="1">
      <c r="A15" s="727" t="s">
        <v>106</v>
      </c>
      <c r="B15" s="723">
        <v>2.9777</v>
      </c>
      <c r="C15" s="723">
        <v>0.9657</v>
      </c>
      <c r="D15" s="723">
        <v>0.9657</v>
      </c>
      <c r="E15" s="724">
        <f t="shared" si="0"/>
        <v>100</v>
      </c>
      <c r="F15" s="725">
        <f t="shared" si="1"/>
        <v>32.431070960808675</v>
      </c>
      <c r="G15" s="728"/>
    </row>
    <row r="16" spans="1:7" s="708" customFormat="1" ht="18.75" customHeight="1">
      <c r="A16" s="727" t="s">
        <v>107</v>
      </c>
      <c r="B16" s="723">
        <v>46.1685</v>
      </c>
      <c r="C16" s="723">
        <v>51.1619</v>
      </c>
      <c r="D16" s="723">
        <v>50.8726</v>
      </c>
      <c r="E16" s="724">
        <f t="shared" si="0"/>
        <v>99.43454015585816</v>
      </c>
      <c r="F16" s="725">
        <f t="shared" si="1"/>
        <v>110.18898166498803</v>
      </c>
      <c r="G16" s="728"/>
    </row>
    <row r="17" spans="1:7" s="708" customFormat="1" ht="18.75" customHeight="1">
      <c r="A17" s="727" t="s">
        <v>108</v>
      </c>
      <c r="B17" s="723">
        <v>94.8502</v>
      </c>
      <c r="C17" s="723">
        <v>169.9861</v>
      </c>
      <c r="D17" s="723">
        <v>169.8308</v>
      </c>
      <c r="E17" s="724">
        <f t="shared" si="0"/>
        <v>99.90863958876639</v>
      </c>
      <c r="F17" s="725">
        <f t="shared" si="1"/>
        <v>179.05159925862046</v>
      </c>
      <c r="G17" s="728"/>
    </row>
    <row r="18" spans="1:7" s="708" customFormat="1" ht="18.75" customHeight="1">
      <c r="A18" s="727" t="s">
        <v>109</v>
      </c>
      <c r="B18" s="723">
        <v>28.477</v>
      </c>
      <c r="C18" s="723">
        <v>29.5969</v>
      </c>
      <c r="D18" s="723">
        <v>29.5969</v>
      </c>
      <c r="E18" s="724">
        <f t="shared" si="0"/>
        <v>100</v>
      </c>
      <c r="F18" s="725">
        <f t="shared" si="1"/>
        <v>103.93264739965586</v>
      </c>
      <c r="G18" s="728"/>
    </row>
    <row r="19" spans="1:7" s="708" customFormat="1" ht="18.75" customHeight="1">
      <c r="A19" s="727" t="s">
        <v>110</v>
      </c>
      <c r="B19" s="723">
        <v>7.9399</v>
      </c>
      <c r="C19" s="723">
        <v>1.9168</v>
      </c>
      <c r="D19" s="723">
        <v>1.9168</v>
      </c>
      <c r="E19" s="724">
        <f t="shared" si="0"/>
        <v>100</v>
      </c>
      <c r="F19" s="725">
        <f t="shared" si="1"/>
        <v>24.14136198188894</v>
      </c>
      <c r="G19" s="728"/>
    </row>
    <row r="20" spans="1:7" s="708" customFormat="1" ht="18.75" customHeight="1">
      <c r="A20" s="727" t="s">
        <v>111</v>
      </c>
      <c r="B20" s="723">
        <v>10.6613</v>
      </c>
      <c r="C20" s="723">
        <v>35.3778</v>
      </c>
      <c r="D20" s="723">
        <v>35.3778</v>
      </c>
      <c r="E20" s="724">
        <f t="shared" si="0"/>
        <v>100</v>
      </c>
      <c r="F20" s="725">
        <f t="shared" si="1"/>
        <v>331.83382889516287</v>
      </c>
      <c r="G20" s="728"/>
    </row>
    <row r="21" spans="1:7" s="708" customFormat="1" ht="18.75" customHeight="1">
      <c r="A21" s="727" t="s">
        <v>112</v>
      </c>
      <c r="B21" s="723">
        <v>3.5349</v>
      </c>
      <c r="C21" s="723">
        <v>2.9243</v>
      </c>
      <c r="D21" s="723">
        <v>2.9243</v>
      </c>
      <c r="E21" s="724">
        <f t="shared" si="0"/>
        <v>100</v>
      </c>
      <c r="F21" s="725">
        <f t="shared" si="1"/>
        <v>82.72652691731025</v>
      </c>
      <c r="G21" s="728"/>
    </row>
    <row r="22" spans="1:7" s="708" customFormat="1" ht="18.75" customHeight="1">
      <c r="A22" s="727" t="s">
        <v>113</v>
      </c>
      <c r="B22" s="723">
        <v>4.7699</v>
      </c>
      <c r="C22" s="723">
        <v>3.9445</v>
      </c>
      <c r="D22" s="723">
        <v>3.9445</v>
      </c>
      <c r="E22" s="724">
        <f t="shared" si="0"/>
        <v>100</v>
      </c>
      <c r="F22" s="725">
        <f t="shared" si="1"/>
        <v>82.69565399693914</v>
      </c>
      <c r="G22" s="726"/>
    </row>
    <row r="23" spans="1:7" s="708" customFormat="1" ht="18.75" customHeight="1">
      <c r="A23" s="727" t="s">
        <v>114</v>
      </c>
      <c r="B23" s="723">
        <v>9.5223</v>
      </c>
      <c r="C23" s="723">
        <v>8.1613</v>
      </c>
      <c r="D23" s="723">
        <v>8.1613</v>
      </c>
      <c r="E23" s="724">
        <f t="shared" si="0"/>
        <v>100</v>
      </c>
      <c r="F23" s="725">
        <f t="shared" si="1"/>
        <v>85.70723459668359</v>
      </c>
      <c r="G23" s="728"/>
    </row>
    <row r="24" spans="1:7" s="708" customFormat="1" ht="18.75" customHeight="1">
      <c r="A24" s="727" t="s">
        <v>115</v>
      </c>
      <c r="B24" s="723">
        <v>24.0389</v>
      </c>
      <c r="C24" s="723">
        <v>25.8885</v>
      </c>
      <c r="D24" s="723">
        <v>25.8885</v>
      </c>
      <c r="E24" s="724">
        <f t="shared" si="0"/>
        <v>100</v>
      </c>
      <c r="F24" s="725">
        <f t="shared" si="1"/>
        <v>107.69419565787119</v>
      </c>
      <c r="G24" s="728"/>
    </row>
    <row r="25" spans="1:8" s="708" customFormat="1" ht="18.75" customHeight="1">
      <c r="A25" s="727" t="s">
        <v>116</v>
      </c>
      <c r="B25" s="723"/>
      <c r="C25" s="723">
        <v>3.8599</v>
      </c>
      <c r="D25" s="723">
        <v>3.8599</v>
      </c>
      <c r="E25" s="724">
        <f t="shared" si="0"/>
        <v>100</v>
      </c>
      <c r="F25" s="725"/>
      <c r="G25" s="728"/>
      <c r="H25" s="729"/>
    </row>
    <row r="26" spans="1:7" s="708" customFormat="1" ht="18.75" customHeight="1">
      <c r="A26" s="727" t="s">
        <v>118</v>
      </c>
      <c r="B26" s="723">
        <v>6.3273</v>
      </c>
      <c r="C26" s="723">
        <v>14.1682</v>
      </c>
      <c r="D26" s="723">
        <v>1.1936</v>
      </c>
      <c r="E26" s="724">
        <f t="shared" si="0"/>
        <v>8.424499936477464</v>
      </c>
      <c r="F26" s="730">
        <f aca="true" t="shared" si="2" ref="F26:F38">D26/B26*100</f>
        <v>18.864286504512194</v>
      </c>
      <c r="G26" s="728"/>
    </row>
    <row r="27" spans="1:8" s="708" customFormat="1" ht="18.75" customHeight="1">
      <c r="A27" s="727" t="s">
        <v>119</v>
      </c>
      <c r="B27" s="723">
        <v>24.8341</v>
      </c>
      <c r="C27" s="723">
        <v>25.7751</v>
      </c>
      <c r="D27" s="723">
        <v>25.7751</v>
      </c>
      <c r="E27" s="724">
        <f t="shared" si="0"/>
        <v>100</v>
      </c>
      <c r="F27" s="725">
        <f t="shared" si="2"/>
        <v>103.78914476465826</v>
      </c>
      <c r="G27" s="728"/>
      <c r="H27" s="729"/>
    </row>
    <row r="28" spans="1:7" s="708" customFormat="1" ht="18.75" customHeight="1">
      <c r="A28" s="727" t="s">
        <v>120</v>
      </c>
      <c r="B28" s="723">
        <v>0.0882</v>
      </c>
      <c r="C28" s="723">
        <v>0.1438</v>
      </c>
      <c r="D28" s="723">
        <v>0.1438</v>
      </c>
      <c r="E28" s="724">
        <f t="shared" si="0"/>
        <v>100</v>
      </c>
      <c r="F28" s="725">
        <f t="shared" si="2"/>
        <v>163.0385487528345</v>
      </c>
      <c r="G28" s="731"/>
    </row>
    <row r="29" spans="1:7" s="708" customFormat="1" ht="18.75" customHeight="1">
      <c r="A29" s="732" t="s">
        <v>121</v>
      </c>
      <c r="B29" s="723">
        <v>68.65</v>
      </c>
      <c r="C29" s="733"/>
      <c r="D29" s="723">
        <v>75.2419</v>
      </c>
      <c r="E29" s="724"/>
      <c r="F29" s="725">
        <f t="shared" si="2"/>
        <v>109.60218499635835</v>
      </c>
      <c r="G29" s="734"/>
    </row>
    <row r="30" spans="1:7" s="708" customFormat="1" ht="18.75" customHeight="1">
      <c r="A30" s="732" t="s">
        <v>122</v>
      </c>
      <c r="B30" s="723">
        <f>SUM(B31:B35)</f>
        <v>2563.16</v>
      </c>
      <c r="C30" s="723"/>
      <c r="D30" s="723">
        <f>SUM(D31:D36)</f>
        <v>2405.4182</v>
      </c>
      <c r="E30" s="724"/>
      <c r="F30" s="725">
        <f t="shared" si="2"/>
        <v>93.84580751884394</v>
      </c>
      <c r="G30" s="728"/>
    </row>
    <row r="31" spans="1:7" s="708" customFormat="1" ht="18.75" customHeight="1">
      <c r="A31" s="735" t="s">
        <v>140</v>
      </c>
      <c r="B31" s="723">
        <v>1975.83</v>
      </c>
      <c r="C31" s="723"/>
      <c r="D31" s="723">
        <v>2066.121</v>
      </c>
      <c r="E31" s="724"/>
      <c r="F31" s="725">
        <f t="shared" si="2"/>
        <v>104.56977573981567</v>
      </c>
      <c r="G31" s="734"/>
    </row>
    <row r="32" spans="1:7" s="708" customFormat="1" ht="18.75" customHeight="1">
      <c r="A32" s="735" t="s">
        <v>123</v>
      </c>
      <c r="B32" s="723">
        <v>5.4</v>
      </c>
      <c r="C32" s="723"/>
      <c r="D32" s="723">
        <v>19.5367</v>
      </c>
      <c r="E32" s="724"/>
      <c r="F32" s="725">
        <f t="shared" si="2"/>
        <v>361.7907407407407</v>
      </c>
      <c r="G32" s="734"/>
    </row>
    <row r="33" spans="1:7" s="708" customFormat="1" ht="18.75" customHeight="1">
      <c r="A33" s="735" t="s">
        <v>141</v>
      </c>
      <c r="B33" s="723">
        <v>440.68</v>
      </c>
      <c r="C33" s="723"/>
      <c r="D33" s="723">
        <v>253.9093</v>
      </c>
      <c r="E33" s="724"/>
      <c r="F33" s="725">
        <f t="shared" si="2"/>
        <v>57.61761368793682</v>
      </c>
      <c r="G33" s="734"/>
    </row>
    <row r="34" spans="1:7" s="708" customFormat="1" ht="18.75" customHeight="1">
      <c r="A34" s="735" t="s">
        <v>125</v>
      </c>
      <c r="B34" s="723">
        <v>15.08</v>
      </c>
      <c r="C34" s="723"/>
      <c r="D34" s="723">
        <v>15.4506</v>
      </c>
      <c r="E34" s="724"/>
      <c r="F34" s="725">
        <f t="shared" si="2"/>
        <v>102.4575596816976</v>
      </c>
      <c r="G34" s="734"/>
    </row>
    <row r="35" spans="1:7" s="708" customFormat="1" ht="18.75" customHeight="1">
      <c r="A35" s="735" t="s">
        <v>124</v>
      </c>
      <c r="B35" s="723">
        <v>126.17</v>
      </c>
      <c r="C35" s="723"/>
      <c r="D35" s="723">
        <v>50.4006</v>
      </c>
      <c r="E35" s="724"/>
      <c r="F35" s="725">
        <f t="shared" si="2"/>
        <v>39.94658001109614</v>
      </c>
      <c r="G35" s="734"/>
    </row>
    <row r="36" spans="1:7" s="708" customFormat="1" ht="18.75" customHeight="1">
      <c r="A36" s="735" t="s">
        <v>142</v>
      </c>
      <c r="B36" s="723"/>
      <c r="C36" s="723"/>
      <c r="D36" s="723"/>
      <c r="E36" s="724"/>
      <c r="F36" s="725"/>
      <c r="G36" s="734"/>
    </row>
    <row r="37" spans="1:7" s="708" customFormat="1" ht="21.75" customHeight="1">
      <c r="A37" s="735"/>
      <c r="B37" s="723"/>
      <c r="C37" s="723"/>
      <c r="D37" s="723"/>
      <c r="E37" s="724"/>
      <c r="F37" s="725"/>
      <c r="G37" s="734"/>
    </row>
    <row r="38" spans="1:7" s="708" customFormat="1" ht="18.75" customHeight="1">
      <c r="A38" s="736" t="s">
        <v>127</v>
      </c>
      <c r="B38" s="737">
        <f>B30+B5+B29</f>
        <v>3307.7092</v>
      </c>
      <c r="C38" s="737"/>
      <c r="D38" s="737">
        <f>D5+D29+D30</f>
        <v>3249.7185</v>
      </c>
      <c r="E38" s="738"/>
      <c r="F38" s="738">
        <f t="shared" si="2"/>
        <v>98.2468017442404</v>
      </c>
      <c r="G38" s="739"/>
    </row>
  </sheetData>
  <sheetProtection/>
  <mergeCells count="7">
    <mergeCell ref="A1:G1"/>
    <mergeCell ref="F2:G2"/>
    <mergeCell ref="C3:E3"/>
    <mergeCell ref="A3:A4"/>
    <mergeCell ref="B3:B4"/>
    <mergeCell ref="F3:F4"/>
    <mergeCell ref="G3:G4"/>
  </mergeCells>
  <printOptions horizontalCentered="1"/>
  <pageMargins left="0.79" right="0.79" top="0.98" bottom="0.12" header="0.12" footer="0.31"/>
  <pageSetup firstPageNumber="13" useFirstPageNumber="1" horizontalDpi="600" verticalDpi="600" orientation="portrait" paperSize="9" scale="90"/>
  <headerFooter alignWithMargins="0">
    <oddFooter>&amp;C&amp;15—&amp;P—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V749"/>
  <sheetViews>
    <sheetView workbookViewId="0" topLeftCell="A1">
      <pane xSplit="1" ySplit="3" topLeftCell="B138" activePane="bottomRight" state="frozen"/>
      <selection pane="bottomRight" activeCell="G157" sqref="G157"/>
    </sheetView>
  </sheetViews>
  <sheetFormatPr defaultColWidth="9.625" defaultRowHeight="14.25"/>
  <cols>
    <col min="1" max="1" width="47.125" style="680" customWidth="1"/>
    <col min="2" max="3" width="9.625" style="681" customWidth="1"/>
    <col min="4" max="4" width="9.625" style="682" customWidth="1"/>
    <col min="5" max="5" width="9.625" style="679" customWidth="1"/>
    <col min="6" max="8" width="9.00390625" style="679" customWidth="1"/>
    <col min="9" max="200" width="9.625" style="679" customWidth="1"/>
    <col min="201" max="229" width="9.00390625" style="679" customWidth="1"/>
    <col min="230" max="230" width="9.00390625" style="683" customWidth="1"/>
    <col min="231" max="231" width="47.125" style="683" customWidth="1"/>
    <col min="232" max="16384" width="9.625" style="683" customWidth="1"/>
  </cols>
  <sheetData>
    <row r="1" spans="1:256" s="675" customFormat="1" ht="33.75" customHeight="1">
      <c r="A1" s="684" t="s">
        <v>143</v>
      </c>
      <c r="B1" s="684"/>
      <c r="C1" s="684"/>
      <c r="D1" s="685"/>
      <c r="E1" s="684"/>
      <c r="F1" s="686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1"/>
      <c r="AJ1" s="681"/>
      <c r="AK1" s="681"/>
      <c r="AL1" s="681"/>
      <c r="AM1" s="681"/>
      <c r="AN1" s="681"/>
      <c r="AO1" s="681"/>
      <c r="AP1" s="681"/>
      <c r="AQ1" s="681"/>
      <c r="AR1" s="681"/>
      <c r="AS1" s="681"/>
      <c r="AT1" s="681"/>
      <c r="AU1" s="681"/>
      <c r="AV1" s="681"/>
      <c r="AW1" s="681"/>
      <c r="AX1" s="681"/>
      <c r="AY1" s="681"/>
      <c r="AZ1" s="681"/>
      <c r="BA1" s="681"/>
      <c r="BB1" s="681"/>
      <c r="BC1" s="681"/>
      <c r="BD1" s="681"/>
      <c r="BE1" s="681"/>
      <c r="BF1" s="681"/>
      <c r="BG1" s="681"/>
      <c r="BH1" s="681"/>
      <c r="BI1" s="681"/>
      <c r="BJ1" s="681"/>
      <c r="BK1" s="681"/>
      <c r="BL1" s="681"/>
      <c r="BM1" s="681"/>
      <c r="BN1" s="681"/>
      <c r="BO1" s="681"/>
      <c r="BP1" s="681"/>
      <c r="BQ1" s="681"/>
      <c r="BR1" s="681"/>
      <c r="BS1" s="681"/>
      <c r="BT1" s="681"/>
      <c r="BU1" s="681"/>
      <c r="BV1" s="681"/>
      <c r="BW1" s="681"/>
      <c r="BX1" s="681"/>
      <c r="BY1" s="681"/>
      <c r="BZ1" s="681"/>
      <c r="CA1" s="681"/>
      <c r="CB1" s="681"/>
      <c r="CC1" s="681"/>
      <c r="CD1" s="681"/>
      <c r="CE1" s="681"/>
      <c r="CF1" s="681"/>
      <c r="CG1" s="681"/>
      <c r="CH1" s="681"/>
      <c r="CI1" s="681"/>
      <c r="CJ1" s="681"/>
      <c r="CK1" s="681"/>
      <c r="CL1" s="681"/>
      <c r="CM1" s="681"/>
      <c r="CN1" s="681"/>
      <c r="CO1" s="681"/>
      <c r="CP1" s="681"/>
      <c r="CQ1" s="681"/>
      <c r="CR1" s="681"/>
      <c r="CS1" s="681"/>
      <c r="CT1" s="681"/>
      <c r="CU1" s="681"/>
      <c r="CV1" s="681"/>
      <c r="CW1" s="681"/>
      <c r="CX1" s="681"/>
      <c r="CY1" s="681"/>
      <c r="CZ1" s="681"/>
      <c r="DA1" s="681"/>
      <c r="DB1" s="681"/>
      <c r="DC1" s="681"/>
      <c r="DD1" s="681"/>
      <c r="DE1" s="681"/>
      <c r="DF1" s="681"/>
      <c r="DG1" s="681"/>
      <c r="DH1" s="681"/>
      <c r="DI1" s="681"/>
      <c r="DJ1" s="681"/>
      <c r="DK1" s="681"/>
      <c r="DL1" s="681"/>
      <c r="DM1" s="681"/>
      <c r="DN1" s="681"/>
      <c r="DO1" s="681"/>
      <c r="DP1" s="681"/>
      <c r="DQ1" s="681"/>
      <c r="DR1" s="681"/>
      <c r="DS1" s="681"/>
      <c r="DT1" s="681"/>
      <c r="DU1" s="681"/>
      <c r="DV1" s="681"/>
      <c r="DW1" s="681"/>
      <c r="DX1" s="681"/>
      <c r="DY1" s="681"/>
      <c r="DZ1" s="681"/>
      <c r="EA1" s="681"/>
      <c r="EB1" s="681"/>
      <c r="EC1" s="681"/>
      <c r="ED1" s="681"/>
      <c r="EE1" s="681"/>
      <c r="EF1" s="681"/>
      <c r="EG1" s="681"/>
      <c r="EH1" s="681"/>
      <c r="EI1" s="681"/>
      <c r="EJ1" s="681"/>
      <c r="EK1" s="681"/>
      <c r="EL1" s="681"/>
      <c r="EM1" s="681"/>
      <c r="EN1" s="681"/>
      <c r="EO1" s="681"/>
      <c r="EP1" s="681"/>
      <c r="EQ1" s="681"/>
      <c r="ER1" s="681"/>
      <c r="ES1" s="681"/>
      <c r="ET1" s="681"/>
      <c r="EU1" s="681"/>
      <c r="EV1" s="681"/>
      <c r="EW1" s="681"/>
      <c r="EX1" s="681"/>
      <c r="EY1" s="681"/>
      <c r="EZ1" s="681"/>
      <c r="FA1" s="681"/>
      <c r="FB1" s="681"/>
      <c r="FC1" s="681"/>
      <c r="FD1" s="681"/>
      <c r="FE1" s="681"/>
      <c r="FF1" s="681"/>
      <c r="FG1" s="681"/>
      <c r="FH1" s="681"/>
      <c r="FI1" s="681"/>
      <c r="FJ1" s="681"/>
      <c r="FK1" s="681"/>
      <c r="FL1" s="681"/>
      <c r="FM1" s="681"/>
      <c r="FN1" s="681"/>
      <c r="FO1" s="681"/>
      <c r="FP1" s="681"/>
      <c r="FQ1" s="681"/>
      <c r="FR1" s="681"/>
      <c r="FS1" s="681"/>
      <c r="FT1" s="681"/>
      <c r="FU1" s="681"/>
      <c r="FV1" s="681"/>
      <c r="FW1" s="681"/>
      <c r="FX1" s="681"/>
      <c r="FY1" s="681"/>
      <c r="FZ1" s="681"/>
      <c r="GA1" s="681"/>
      <c r="GB1" s="681"/>
      <c r="GC1" s="681"/>
      <c r="GD1" s="681"/>
      <c r="GE1" s="681"/>
      <c r="GF1" s="681"/>
      <c r="GG1" s="681"/>
      <c r="GH1" s="681"/>
      <c r="GI1" s="681"/>
      <c r="GJ1" s="681"/>
      <c r="GK1" s="681"/>
      <c r="GL1" s="681"/>
      <c r="GM1" s="681"/>
      <c r="GN1" s="681"/>
      <c r="GO1" s="681"/>
      <c r="GP1" s="681"/>
      <c r="GQ1" s="681"/>
      <c r="GR1" s="681"/>
      <c r="GS1" s="681"/>
      <c r="GT1" s="681"/>
      <c r="GU1" s="681"/>
      <c r="GV1" s="681"/>
      <c r="GW1" s="681"/>
      <c r="GX1" s="681"/>
      <c r="GY1" s="681"/>
      <c r="GZ1" s="681"/>
      <c r="HA1" s="681"/>
      <c r="HB1" s="681"/>
      <c r="HC1" s="681"/>
      <c r="HD1" s="681"/>
      <c r="HE1" s="681"/>
      <c r="HF1" s="681"/>
      <c r="HG1" s="681"/>
      <c r="HH1" s="681"/>
      <c r="HI1" s="681"/>
      <c r="HJ1" s="681"/>
      <c r="HK1" s="681"/>
      <c r="HL1" s="681"/>
      <c r="HM1" s="681"/>
      <c r="HN1" s="681"/>
      <c r="HO1" s="681"/>
      <c r="HP1" s="681"/>
      <c r="HQ1" s="681"/>
      <c r="HR1" s="681"/>
      <c r="HS1" s="681"/>
      <c r="HT1" s="681"/>
      <c r="HU1" s="681"/>
      <c r="HV1" s="703"/>
      <c r="HW1" s="703"/>
      <c r="HX1" s="703"/>
      <c r="HY1" s="703"/>
      <c r="HZ1" s="703"/>
      <c r="IA1" s="703"/>
      <c r="IB1" s="703"/>
      <c r="IC1" s="703"/>
      <c r="ID1" s="703"/>
      <c r="IE1" s="703"/>
      <c r="IF1" s="703"/>
      <c r="IG1" s="703"/>
      <c r="IH1" s="703"/>
      <c r="II1" s="703"/>
      <c r="IJ1" s="703"/>
      <c r="IK1" s="703"/>
      <c r="IL1" s="703"/>
      <c r="IM1" s="703"/>
      <c r="IN1" s="703"/>
      <c r="IO1" s="703"/>
      <c r="IP1" s="703"/>
      <c r="IQ1" s="703"/>
      <c r="IR1" s="703"/>
      <c r="IS1" s="703"/>
      <c r="IT1" s="703"/>
      <c r="IU1" s="703"/>
      <c r="IV1" s="703"/>
    </row>
    <row r="2" spans="1:5" s="676" customFormat="1" ht="18" customHeight="1">
      <c r="A2" s="687"/>
      <c r="B2" s="687"/>
      <c r="C2" s="688"/>
      <c r="D2" s="689"/>
      <c r="E2" s="690" t="s">
        <v>144</v>
      </c>
    </row>
    <row r="3" spans="1:5" s="677" customFormat="1" ht="27.75" customHeight="1">
      <c r="A3" s="691" t="s">
        <v>145</v>
      </c>
      <c r="B3" s="692" t="s">
        <v>54</v>
      </c>
      <c r="C3" s="693" t="s">
        <v>55</v>
      </c>
      <c r="D3" s="10" t="s">
        <v>56</v>
      </c>
      <c r="E3" s="691" t="s">
        <v>146</v>
      </c>
    </row>
    <row r="4" spans="1:4" s="678" customFormat="1" ht="17.25" customHeight="1">
      <c r="A4" s="694" t="s">
        <v>147</v>
      </c>
      <c r="B4" s="695">
        <v>7845090</v>
      </c>
      <c r="C4" s="696">
        <v>7690584</v>
      </c>
      <c r="D4" s="414">
        <f aca="true" t="shared" si="0" ref="D4:D67">C4/B4*100</f>
        <v>98.03053884659066</v>
      </c>
    </row>
    <row r="5" spans="1:4" s="678" customFormat="1" ht="17.25" customHeight="1">
      <c r="A5" s="697" t="s">
        <v>148</v>
      </c>
      <c r="B5" s="695">
        <v>454759</v>
      </c>
      <c r="C5" s="696">
        <v>436445</v>
      </c>
      <c r="D5" s="414">
        <f t="shared" si="0"/>
        <v>95.97281197293512</v>
      </c>
    </row>
    <row r="6" spans="1:4" s="678" customFormat="1" ht="17.25" customHeight="1">
      <c r="A6" s="697" t="s">
        <v>149</v>
      </c>
      <c r="B6" s="695">
        <v>7237</v>
      </c>
      <c r="C6" s="696">
        <v>7237</v>
      </c>
      <c r="D6" s="414">
        <f t="shared" si="0"/>
        <v>100</v>
      </c>
    </row>
    <row r="7" spans="1:4" s="678" customFormat="1" ht="17.25" customHeight="1">
      <c r="A7" s="697" t="s">
        <v>150</v>
      </c>
      <c r="B7" s="695">
        <v>5107</v>
      </c>
      <c r="C7" s="696">
        <v>5107</v>
      </c>
      <c r="D7" s="414">
        <f t="shared" si="0"/>
        <v>100</v>
      </c>
    </row>
    <row r="8" spans="1:4" s="678" customFormat="1" ht="17.25" customHeight="1">
      <c r="A8" s="697" t="s">
        <v>151</v>
      </c>
      <c r="B8" s="695">
        <v>300</v>
      </c>
      <c r="C8" s="696">
        <v>300</v>
      </c>
      <c r="D8" s="414">
        <f t="shared" si="0"/>
        <v>100</v>
      </c>
    </row>
    <row r="9" spans="1:4" s="678" customFormat="1" ht="17.25" customHeight="1">
      <c r="A9" s="697" t="s">
        <v>152</v>
      </c>
      <c r="B9" s="695">
        <v>80</v>
      </c>
      <c r="C9" s="696">
        <v>80</v>
      </c>
      <c r="D9" s="414">
        <f t="shared" si="0"/>
        <v>100</v>
      </c>
    </row>
    <row r="10" spans="1:4" s="678" customFormat="1" ht="17.25" customHeight="1">
      <c r="A10" s="697" t="s">
        <v>153</v>
      </c>
      <c r="B10" s="695">
        <v>590</v>
      </c>
      <c r="C10" s="696">
        <v>590</v>
      </c>
      <c r="D10" s="414">
        <f t="shared" si="0"/>
        <v>100</v>
      </c>
    </row>
    <row r="11" spans="1:4" s="678" customFormat="1" ht="17.25" customHeight="1">
      <c r="A11" s="697" t="s">
        <v>154</v>
      </c>
      <c r="B11" s="695">
        <v>330</v>
      </c>
      <c r="C11" s="696">
        <v>330</v>
      </c>
      <c r="D11" s="414">
        <f t="shared" si="0"/>
        <v>100</v>
      </c>
    </row>
    <row r="12" spans="1:4" s="678" customFormat="1" ht="17.25" customHeight="1">
      <c r="A12" s="697" t="s">
        <v>155</v>
      </c>
      <c r="B12" s="695">
        <v>100</v>
      </c>
      <c r="C12" s="696">
        <v>100</v>
      </c>
      <c r="D12" s="414">
        <f t="shared" si="0"/>
        <v>100</v>
      </c>
    </row>
    <row r="13" spans="1:4" s="678" customFormat="1" ht="17.25" customHeight="1">
      <c r="A13" s="697" t="s">
        <v>156</v>
      </c>
      <c r="B13" s="695">
        <v>80</v>
      </c>
      <c r="C13" s="696">
        <v>80</v>
      </c>
      <c r="D13" s="414">
        <f t="shared" si="0"/>
        <v>100</v>
      </c>
    </row>
    <row r="14" spans="1:4" s="678" customFormat="1" ht="17.25" customHeight="1">
      <c r="A14" s="697" t="s">
        <v>157</v>
      </c>
      <c r="B14" s="695">
        <v>156</v>
      </c>
      <c r="C14" s="696">
        <v>156</v>
      </c>
      <c r="D14" s="414">
        <f t="shared" si="0"/>
        <v>100</v>
      </c>
    </row>
    <row r="15" spans="1:4" s="678" customFormat="1" ht="17.25" customHeight="1">
      <c r="A15" s="697" t="s">
        <v>158</v>
      </c>
      <c r="B15" s="695">
        <v>25</v>
      </c>
      <c r="C15" s="696">
        <v>25</v>
      </c>
      <c r="D15" s="414">
        <f t="shared" si="0"/>
        <v>100</v>
      </c>
    </row>
    <row r="16" spans="1:4" s="678" customFormat="1" ht="17.25" customHeight="1">
      <c r="A16" s="697" t="s">
        <v>159</v>
      </c>
      <c r="B16" s="695">
        <v>263</v>
      </c>
      <c r="C16" s="696">
        <v>263</v>
      </c>
      <c r="D16" s="414">
        <f t="shared" si="0"/>
        <v>100</v>
      </c>
    </row>
    <row r="17" spans="1:4" s="678" customFormat="1" ht="17.25" customHeight="1">
      <c r="A17" s="697" t="s">
        <v>160</v>
      </c>
      <c r="B17" s="695">
        <v>206</v>
      </c>
      <c r="C17" s="696">
        <v>206</v>
      </c>
      <c r="D17" s="414">
        <f t="shared" si="0"/>
        <v>100</v>
      </c>
    </row>
    <row r="18" spans="1:4" s="678" customFormat="1" ht="17.25" customHeight="1">
      <c r="A18" s="697" t="s">
        <v>161</v>
      </c>
      <c r="B18" s="695">
        <v>6862</v>
      </c>
      <c r="C18" s="696">
        <v>6862</v>
      </c>
      <c r="D18" s="414">
        <f t="shared" si="0"/>
        <v>100</v>
      </c>
    </row>
    <row r="19" spans="1:4" s="678" customFormat="1" ht="17.25" customHeight="1">
      <c r="A19" s="697" t="s">
        <v>150</v>
      </c>
      <c r="B19" s="695">
        <v>4353</v>
      </c>
      <c r="C19" s="696">
        <v>4353</v>
      </c>
      <c r="D19" s="414">
        <f t="shared" si="0"/>
        <v>100</v>
      </c>
    </row>
    <row r="20" spans="1:4" s="678" customFormat="1" ht="17.25" customHeight="1">
      <c r="A20" s="697" t="s">
        <v>151</v>
      </c>
      <c r="B20" s="695">
        <v>1209</v>
      </c>
      <c r="C20" s="696">
        <v>1209</v>
      </c>
      <c r="D20" s="414">
        <f t="shared" si="0"/>
        <v>100</v>
      </c>
    </row>
    <row r="21" spans="1:4" s="678" customFormat="1" ht="17.25" customHeight="1">
      <c r="A21" s="697" t="s">
        <v>162</v>
      </c>
      <c r="B21" s="695">
        <v>532</v>
      </c>
      <c r="C21" s="696">
        <v>532</v>
      </c>
      <c r="D21" s="414">
        <f t="shared" si="0"/>
        <v>100</v>
      </c>
    </row>
    <row r="22" spans="1:4" s="678" customFormat="1" ht="17.25" customHeight="1">
      <c r="A22" s="697" t="s">
        <v>163</v>
      </c>
      <c r="B22" s="695">
        <v>400</v>
      </c>
      <c r="C22" s="696">
        <v>400</v>
      </c>
      <c r="D22" s="414">
        <f t="shared" si="0"/>
        <v>100</v>
      </c>
    </row>
    <row r="23" spans="1:4" s="678" customFormat="1" ht="17.25" customHeight="1">
      <c r="A23" s="697" t="s">
        <v>159</v>
      </c>
      <c r="B23" s="695">
        <v>296</v>
      </c>
      <c r="C23" s="696">
        <v>296</v>
      </c>
      <c r="D23" s="414">
        <f t="shared" si="0"/>
        <v>100</v>
      </c>
    </row>
    <row r="24" spans="1:4" s="678" customFormat="1" ht="17.25" customHeight="1">
      <c r="A24" s="697" t="s">
        <v>164</v>
      </c>
      <c r="B24" s="695">
        <v>72</v>
      </c>
      <c r="C24" s="696">
        <v>72</v>
      </c>
      <c r="D24" s="414">
        <f t="shared" si="0"/>
        <v>100</v>
      </c>
    </row>
    <row r="25" spans="1:4" s="678" customFormat="1" ht="17.25" customHeight="1">
      <c r="A25" s="697" t="s">
        <v>165</v>
      </c>
      <c r="B25" s="695">
        <v>108208</v>
      </c>
      <c r="C25" s="696">
        <v>108208</v>
      </c>
      <c r="D25" s="414">
        <f t="shared" si="0"/>
        <v>100</v>
      </c>
    </row>
    <row r="26" spans="1:4" s="678" customFormat="1" ht="17.25" customHeight="1">
      <c r="A26" s="697" t="s">
        <v>150</v>
      </c>
      <c r="B26" s="695">
        <v>21991</v>
      </c>
      <c r="C26" s="696">
        <v>21991</v>
      </c>
      <c r="D26" s="414">
        <f t="shared" si="0"/>
        <v>100</v>
      </c>
    </row>
    <row r="27" spans="1:4" s="678" customFormat="1" ht="17.25" customHeight="1">
      <c r="A27" s="697" t="s">
        <v>151</v>
      </c>
      <c r="B27" s="695">
        <v>28264</v>
      </c>
      <c r="C27" s="696">
        <v>28264</v>
      </c>
      <c r="D27" s="414">
        <f t="shared" si="0"/>
        <v>100</v>
      </c>
    </row>
    <row r="28" spans="1:4" s="678" customFormat="1" ht="17.25" customHeight="1">
      <c r="A28" s="697" t="s">
        <v>152</v>
      </c>
      <c r="B28" s="695">
        <v>1168</v>
      </c>
      <c r="C28" s="696">
        <v>1168</v>
      </c>
      <c r="D28" s="414">
        <f t="shared" si="0"/>
        <v>100</v>
      </c>
    </row>
    <row r="29" spans="1:4" s="678" customFormat="1" ht="17.25" customHeight="1">
      <c r="A29" s="697" t="s">
        <v>166</v>
      </c>
      <c r="B29" s="695">
        <v>4064</v>
      </c>
      <c r="C29" s="696">
        <v>4064</v>
      </c>
      <c r="D29" s="414">
        <f t="shared" si="0"/>
        <v>100</v>
      </c>
    </row>
    <row r="30" spans="1:4" s="678" customFormat="1" ht="17.25" customHeight="1">
      <c r="A30" s="697" t="s">
        <v>167</v>
      </c>
      <c r="B30" s="695">
        <v>1638</v>
      </c>
      <c r="C30" s="696">
        <v>1638</v>
      </c>
      <c r="D30" s="414">
        <f t="shared" si="0"/>
        <v>100</v>
      </c>
    </row>
    <row r="31" spans="1:4" s="678" customFormat="1" ht="17.25" customHeight="1">
      <c r="A31" s="697" t="s">
        <v>159</v>
      </c>
      <c r="B31" s="695">
        <v>3802</v>
      </c>
      <c r="C31" s="696">
        <v>3802</v>
      </c>
      <c r="D31" s="414">
        <f t="shared" si="0"/>
        <v>100</v>
      </c>
    </row>
    <row r="32" spans="1:4" s="678" customFormat="1" ht="17.25" customHeight="1">
      <c r="A32" s="697" t="s">
        <v>168</v>
      </c>
      <c r="B32" s="695">
        <v>47281</v>
      </c>
      <c r="C32" s="696">
        <v>47281</v>
      </c>
      <c r="D32" s="414">
        <f t="shared" si="0"/>
        <v>100</v>
      </c>
    </row>
    <row r="33" spans="1:4" s="678" customFormat="1" ht="17.25" customHeight="1">
      <c r="A33" s="697" t="s">
        <v>169</v>
      </c>
      <c r="B33" s="695">
        <v>13561</v>
      </c>
      <c r="C33" s="696">
        <v>13561</v>
      </c>
      <c r="D33" s="414">
        <f t="shared" si="0"/>
        <v>100</v>
      </c>
    </row>
    <row r="34" spans="1:4" s="678" customFormat="1" ht="17.25" customHeight="1">
      <c r="A34" s="697" t="s">
        <v>150</v>
      </c>
      <c r="B34" s="695">
        <v>6744</v>
      </c>
      <c r="C34" s="696">
        <v>6744</v>
      </c>
      <c r="D34" s="414">
        <f t="shared" si="0"/>
        <v>100</v>
      </c>
    </row>
    <row r="35" spans="1:4" s="678" customFormat="1" ht="17.25" customHeight="1">
      <c r="A35" s="697" t="s">
        <v>151</v>
      </c>
      <c r="B35" s="695">
        <v>1277</v>
      </c>
      <c r="C35" s="696">
        <v>1277</v>
      </c>
      <c r="D35" s="414">
        <f t="shared" si="0"/>
        <v>100</v>
      </c>
    </row>
    <row r="36" spans="1:4" s="678" customFormat="1" ht="17.25" customHeight="1">
      <c r="A36" s="697" t="s">
        <v>152</v>
      </c>
      <c r="B36" s="695">
        <v>54</v>
      </c>
      <c r="C36" s="696">
        <v>54</v>
      </c>
      <c r="D36" s="414">
        <f t="shared" si="0"/>
        <v>100</v>
      </c>
    </row>
    <row r="37" spans="1:4" s="678" customFormat="1" ht="17.25" customHeight="1">
      <c r="A37" s="697" t="s">
        <v>170</v>
      </c>
      <c r="B37" s="695">
        <v>605</v>
      </c>
      <c r="C37" s="696">
        <v>605</v>
      </c>
      <c r="D37" s="414">
        <f t="shared" si="0"/>
        <v>100</v>
      </c>
    </row>
    <row r="38" spans="1:4" s="678" customFormat="1" ht="17.25" customHeight="1">
      <c r="A38" s="697" t="s">
        <v>171</v>
      </c>
      <c r="B38" s="695">
        <v>266</v>
      </c>
      <c r="C38" s="696">
        <v>266</v>
      </c>
      <c r="D38" s="414">
        <f t="shared" si="0"/>
        <v>100</v>
      </c>
    </row>
    <row r="39" spans="1:4" s="678" customFormat="1" ht="17.25" customHeight="1">
      <c r="A39" s="697" t="s">
        <v>159</v>
      </c>
      <c r="B39" s="695">
        <v>3459</v>
      </c>
      <c r="C39" s="696">
        <v>3459</v>
      </c>
      <c r="D39" s="414">
        <f t="shared" si="0"/>
        <v>100</v>
      </c>
    </row>
    <row r="40" spans="1:4" s="678" customFormat="1" ht="17.25" customHeight="1">
      <c r="A40" s="697" t="s">
        <v>172</v>
      </c>
      <c r="B40" s="695">
        <v>1156</v>
      </c>
      <c r="C40" s="696">
        <v>1156</v>
      </c>
      <c r="D40" s="414">
        <f t="shared" si="0"/>
        <v>100</v>
      </c>
    </row>
    <row r="41" spans="1:5" s="678" customFormat="1" ht="17.25" customHeight="1">
      <c r="A41" s="698" t="s">
        <v>173</v>
      </c>
      <c r="B41" s="699">
        <v>25204</v>
      </c>
      <c r="C41" s="700">
        <v>25204</v>
      </c>
      <c r="D41" s="701">
        <f t="shared" si="0"/>
        <v>100</v>
      </c>
      <c r="E41" s="702"/>
    </row>
    <row r="42" spans="1:4" s="678" customFormat="1" ht="17.25" customHeight="1">
      <c r="A42" s="697" t="s">
        <v>150</v>
      </c>
      <c r="B42" s="695">
        <v>18235</v>
      </c>
      <c r="C42" s="696">
        <v>18235</v>
      </c>
      <c r="D42" s="414">
        <f t="shared" si="0"/>
        <v>100</v>
      </c>
    </row>
    <row r="43" spans="1:4" s="678" customFormat="1" ht="17.25" customHeight="1">
      <c r="A43" s="697" t="s">
        <v>151</v>
      </c>
      <c r="B43" s="695">
        <v>2110</v>
      </c>
      <c r="C43" s="696">
        <v>2110</v>
      </c>
      <c r="D43" s="414">
        <f t="shared" si="0"/>
        <v>100</v>
      </c>
    </row>
    <row r="44" spans="1:4" s="678" customFormat="1" ht="17.25" customHeight="1">
      <c r="A44" s="697" t="s">
        <v>152</v>
      </c>
      <c r="B44" s="695">
        <v>26</v>
      </c>
      <c r="C44" s="696">
        <v>26</v>
      </c>
      <c r="D44" s="414">
        <f t="shared" si="0"/>
        <v>100</v>
      </c>
    </row>
    <row r="45" spans="1:4" s="678" customFormat="1" ht="17.25" customHeight="1">
      <c r="A45" s="697" t="s">
        <v>174</v>
      </c>
      <c r="B45" s="695">
        <v>795</v>
      </c>
      <c r="C45" s="696">
        <v>795</v>
      </c>
      <c r="D45" s="414">
        <f t="shared" si="0"/>
        <v>100</v>
      </c>
    </row>
    <row r="46" spans="1:4" s="678" customFormat="1" ht="17.25" customHeight="1">
      <c r="A46" s="697" t="s">
        <v>175</v>
      </c>
      <c r="B46" s="695">
        <v>669</v>
      </c>
      <c r="C46" s="696">
        <v>669</v>
      </c>
      <c r="D46" s="414">
        <f t="shared" si="0"/>
        <v>100</v>
      </c>
    </row>
    <row r="47" spans="1:4" s="678" customFormat="1" ht="17.25" customHeight="1">
      <c r="A47" s="697" t="s">
        <v>176</v>
      </c>
      <c r="B47" s="695">
        <v>1769</v>
      </c>
      <c r="C47" s="696">
        <v>1769</v>
      </c>
      <c r="D47" s="414">
        <f t="shared" si="0"/>
        <v>100</v>
      </c>
    </row>
    <row r="48" spans="1:4" s="678" customFormat="1" ht="17.25" customHeight="1">
      <c r="A48" s="697" t="s">
        <v>177</v>
      </c>
      <c r="B48" s="695">
        <v>1387</v>
      </c>
      <c r="C48" s="696">
        <v>1387</v>
      </c>
      <c r="D48" s="414">
        <f t="shared" si="0"/>
        <v>100</v>
      </c>
    </row>
    <row r="49" spans="1:4" s="678" customFormat="1" ht="17.25" customHeight="1">
      <c r="A49" s="697" t="s">
        <v>159</v>
      </c>
      <c r="B49" s="695">
        <v>123</v>
      </c>
      <c r="C49" s="696">
        <v>123</v>
      </c>
      <c r="D49" s="414">
        <f t="shared" si="0"/>
        <v>100</v>
      </c>
    </row>
    <row r="50" spans="1:4" s="678" customFormat="1" ht="17.25" customHeight="1">
      <c r="A50" s="697" t="s">
        <v>178</v>
      </c>
      <c r="B50" s="695">
        <v>90</v>
      </c>
      <c r="C50" s="696">
        <v>90</v>
      </c>
      <c r="D50" s="414">
        <f t="shared" si="0"/>
        <v>100</v>
      </c>
    </row>
    <row r="51" spans="1:4" s="678" customFormat="1" ht="17.25" customHeight="1">
      <c r="A51" s="697" t="s">
        <v>179</v>
      </c>
      <c r="B51" s="695">
        <v>18717</v>
      </c>
      <c r="C51" s="696">
        <v>18717</v>
      </c>
      <c r="D51" s="414">
        <f t="shared" si="0"/>
        <v>100</v>
      </c>
    </row>
    <row r="52" spans="1:4" s="678" customFormat="1" ht="17.25" customHeight="1">
      <c r="A52" s="697" t="s">
        <v>150</v>
      </c>
      <c r="B52" s="695">
        <v>5985</v>
      </c>
      <c r="C52" s="696">
        <v>5985</v>
      </c>
      <c r="D52" s="414">
        <f t="shared" si="0"/>
        <v>100</v>
      </c>
    </row>
    <row r="53" spans="1:4" s="678" customFormat="1" ht="17.25" customHeight="1">
      <c r="A53" s="697" t="s">
        <v>151</v>
      </c>
      <c r="B53" s="695">
        <v>2772</v>
      </c>
      <c r="C53" s="696">
        <v>2772</v>
      </c>
      <c r="D53" s="414">
        <f t="shared" si="0"/>
        <v>100</v>
      </c>
    </row>
    <row r="54" spans="1:4" s="678" customFormat="1" ht="17.25" customHeight="1">
      <c r="A54" s="697" t="s">
        <v>152</v>
      </c>
      <c r="B54" s="695">
        <v>2072</v>
      </c>
      <c r="C54" s="696">
        <v>2072</v>
      </c>
      <c r="D54" s="414">
        <f t="shared" si="0"/>
        <v>100</v>
      </c>
    </row>
    <row r="55" spans="1:4" s="678" customFormat="1" ht="17.25" customHeight="1">
      <c r="A55" s="697" t="s">
        <v>180</v>
      </c>
      <c r="B55" s="695">
        <v>2017</v>
      </c>
      <c r="C55" s="696">
        <v>2017</v>
      </c>
      <c r="D55" s="414">
        <f t="shared" si="0"/>
        <v>100</v>
      </c>
    </row>
    <row r="56" spans="1:4" s="678" customFormat="1" ht="17.25" customHeight="1">
      <c r="A56" s="697" t="s">
        <v>181</v>
      </c>
      <c r="B56" s="695">
        <v>1151</v>
      </c>
      <c r="C56" s="696">
        <v>1151</v>
      </c>
      <c r="D56" s="414">
        <f t="shared" si="0"/>
        <v>100</v>
      </c>
    </row>
    <row r="57" spans="1:4" s="678" customFormat="1" ht="17.25" customHeight="1">
      <c r="A57" s="697" t="s">
        <v>182</v>
      </c>
      <c r="B57" s="695">
        <v>786</v>
      </c>
      <c r="C57" s="696">
        <v>786</v>
      </c>
      <c r="D57" s="414">
        <f t="shared" si="0"/>
        <v>100</v>
      </c>
    </row>
    <row r="58" spans="1:4" s="678" customFormat="1" ht="17.25" customHeight="1">
      <c r="A58" s="697" t="s">
        <v>159</v>
      </c>
      <c r="B58" s="695">
        <v>1574</v>
      </c>
      <c r="C58" s="696">
        <v>1574</v>
      </c>
      <c r="D58" s="414">
        <f t="shared" si="0"/>
        <v>100</v>
      </c>
    </row>
    <row r="59" spans="1:4" s="678" customFormat="1" ht="17.25" customHeight="1">
      <c r="A59" s="697" t="s">
        <v>183</v>
      </c>
      <c r="B59" s="695">
        <v>2360</v>
      </c>
      <c r="C59" s="696">
        <v>2360</v>
      </c>
      <c r="D59" s="414">
        <f t="shared" si="0"/>
        <v>100</v>
      </c>
    </row>
    <row r="60" spans="1:4" s="678" customFormat="1" ht="17.25" customHeight="1">
      <c r="A60" s="697" t="s">
        <v>184</v>
      </c>
      <c r="B60" s="695">
        <v>26334</v>
      </c>
      <c r="C60" s="696">
        <v>26334</v>
      </c>
      <c r="D60" s="414">
        <f t="shared" si="0"/>
        <v>100</v>
      </c>
    </row>
    <row r="61" spans="1:4" s="678" customFormat="1" ht="17.25" customHeight="1">
      <c r="A61" s="697" t="s">
        <v>150</v>
      </c>
      <c r="B61" s="695">
        <v>26334</v>
      </c>
      <c r="C61" s="696">
        <v>26334</v>
      </c>
      <c r="D61" s="414">
        <f t="shared" si="0"/>
        <v>100</v>
      </c>
    </row>
    <row r="62" spans="1:4" s="678" customFormat="1" ht="17.25" customHeight="1">
      <c r="A62" s="697" t="s">
        <v>185</v>
      </c>
      <c r="B62" s="695">
        <v>6487</v>
      </c>
      <c r="C62" s="696">
        <v>6487</v>
      </c>
      <c r="D62" s="414">
        <f t="shared" si="0"/>
        <v>100</v>
      </c>
    </row>
    <row r="63" spans="1:4" s="678" customFormat="1" ht="17.25" customHeight="1">
      <c r="A63" s="697" t="s">
        <v>150</v>
      </c>
      <c r="B63" s="695">
        <v>3954</v>
      </c>
      <c r="C63" s="696">
        <v>3954</v>
      </c>
      <c r="D63" s="414">
        <f t="shared" si="0"/>
        <v>100</v>
      </c>
    </row>
    <row r="64" spans="1:4" s="678" customFormat="1" ht="17.25" customHeight="1">
      <c r="A64" s="697" t="s">
        <v>151</v>
      </c>
      <c r="B64" s="695">
        <v>382</v>
      </c>
      <c r="C64" s="696">
        <v>382</v>
      </c>
      <c r="D64" s="414">
        <f t="shared" si="0"/>
        <v>100</v>
      </c>
    </row>
    <row r="65" spans="1:4" s="678" customFormat="1" ht="17.25" customHeight="1">
      <c r="A65" s="697" t="s">
        <v>152</v>
      </c>
      <c r="B65" s="695">
        <v>45</v>
      </c>
      <c r="C65" s="696">
        <v>45</v>
      </c>
      <c r="D65" s="414">
        <f t="shared" si="0"/>
        <v>100</v>
      </c>
    </row>
    <row r="66" spans="1:4" s="678" customFormat="1" ht="17.25" customHeight="1">
      <c r="A66" s="697" t="s">
        <v>159</v>
      </c>
      <c r="B66" s="695">
        <v>400</v>
      </c>
      <c r="C66" s="696">
        <v>400</v>
      </c>
      <c r="D66" s="414">
        <f t="shared" si="0"/>
        <v>100</v>
      </c>
    </row>
    <row r="67" spans="1:4" s="678" customFormat="1" ht="17.25" customHeight="1">
      <c r="A67" s="697" t="s">
        <v>186</v>
      </c>
      <c r="B67" s="695">
        <v>1706</v>
      </c>
      <c r="C67" s="696">
        <v>1706</v>
      </c>
      <c r="D67" s="414">
        <f t="shared" si="0"/>
        <v>100</v>
      </c>
    </row>
    <row r="68" spans="1:4" s="678" customFormat="1" ht="17.25" customHeight="1">
      <c r="A68" s="697" t="s">
        <v>187</v>
      </c>
      <c r="B68" s="695">
        <v>353</v>
      </c>
      <c r="C68" s="696">
        <v>353</v>
      </c>
      <c r="D68" s="414">
        <f aca="true" t="shared" si="1" ref="D68:D131">C68/B68*100</f>
        <v>100</v>
      </c>
    </row>
    <row r="69" spans="1:4" s="678" customFormat="1" ht="17.25" customHeight="1">
      <c r="A69" s="697" t="s">
        <v>188</v>
      </c>
      <c r="B69" s="695">
        <v>153</v>
      </c>
      <c r="C69" s="696">
        <v>153</v>
      </c>
      <c r="D69" s="414">
        <f t="shared" si="1"/>
        <v>100</v>
      </c>
    </row>
    <row r="70" spans="1:4" s="678" customFormat="1" ht="17.25" customHeight="1">
      <c r="A70" s="697" t="s">
        <v>189</v>
      </c>
      <c r="B70" s="695">
        <v>200</v>
      </c>
      <c r="C70" s="696">
        <v>200</v>
      </c>
      <c r="D70" s="414">
        <f t="shared" si="1"/>
        <v>100</v>
      </c>
    </row>
    <row r="71" spans="1:4" s="678" customFormat="1" ht="17.25" customHeight="1">
      <c r="A71" s="697" t="s">
        <v>190</v>
      </c>
      <c r="B71" s="695">
        <v>31408</v>
      </c>
      <c r="C71" s="696">
        <v>26494</v>
      </c>
      <c r="D71" s="414">
        <f t="shared" si="1"/>
        <v>84.3543046357616</v>
      </c>
    </row>
    <row r="72" spans="1:4" s="678" customFormat="1" ht="17.25" customHeight="1">
      <c r="A72" s="697" t="s">
        <v>150</v>
      </c>
      <c r="B72" s="695">
        <v>1505</v>
      </c>
      <c r="C72" s="696">
        <v>1505</v>
      </c>
      <c r="D72" s="414">
        <f t="shared" si="1"/>
        <v>100</v>
      </c>
    </row>
    <row r="73" spans="1:4" s="678" customFormat="1" ht="17.25" customHeight="1">
      <c r="A73" s="697" t="s">
        <v>151</v>
      </c>
      <c r="B73" s="695">
        <v>1946</v>
      </c>
      <c r="C73" s="696">
        <v>1946</v>
      </c>
      <c r="D73" s="414">
        <f t="shared" si="1"/>
        <v>100</v>
      </c>
    </row>
    <row r="74" spans="1:4" s="678" customFormat="1" ht="17.25" customHeight="1">
      <c r="A74" s="697" t="s">
        <v>152</v>
      </c>
      <c r="B74" s="695">
        <v>404</v>
      </c>
      <c r="C74" s="696">
        <v>404</v>
      </c>
      <c r="D74" s="414">
        <f t="shared" si="1"/>
        <v>100</v>
      </c>
    </row>
    <row r="75" spans="1:4" s="678" customFormat="1" ht="17.25" customHeight="1">
      <c r="A75" s="697" t="s">
        <v>159</v>
      </c>
      <c r="B75" s="695">
        <v>2209</v>
      </c>
      <c r="C75" s="696">
        <v>2209</v>
      </c>
      <c r="D75" s="414">
        <f t="shared" si="1"/>
        <v>100</v>
      </c>
    </row>
    <row r="76" spans="1:4" s="678" customFormat="1" ht="17.25" customHeight="1">
      <c r="A76" s="697" t="s">
        <v>191</v>
      </c>
      <c r="B76" s="695">
        <v>25344</v>
      </c>
      <c r="C76" s="696">
        <v>20430</v>
      </c>
      <c r="D76" s="414">
        <f t="shared" si="1"/>
        <v>80.61079545454545</v>
      </c>
    </row>
    <row r="77" spans="1:4" s="678" customFormat="1" ht="17.25" customHeight="1">
      <c r="A77" s="697" t="s">
        <v>192</v>
      </c>
      <c r="B77" s="695">
        <v>20878</v>
      </c>
      <c r="C77" s="696">
        <v>20878</v>
      </c>
      <c r="D77" s="414">
        <f t="shared" si="1"/>
        <v>100</v>
      </c>
    </row>
    <row r="78" spans="1:4" s="678" customFormat="1" ht="17.25" customHeight="1">
      <c r="A78" s="697" t="s">
        <v>150</v>
      </c>
      <c r="B78" s="695">
        <v>5034</v>
      </c>
      <c r="C78" s="696">
        <v>5034</v>
      </c>
      <c r="D78" s="414">
        <f t="shared" si="1"/>
        <v>100</v>
      </c>
    </row>
    <row r="79" spans="1:5" s="678" customFormat="1" ht="17.25" customHeight="1">
      <c r="A79" s="698" t="s">
        <v>151</v>
      </c>
      <c r="B79" s="699">
        <v>8606</v>
      </c>
      <c r="C79" s="700">
        <v>8606</v>
      </c>
      <c r="D79" s="701">
        <f t="shared" si="1"/>
        <v>100</v>
      </c>
      <c r="E79" s="702"/>
    </row>
    <row r="80" spans="1:4" s="678" customFormat="1" ht="17.25" customHeight="1">
      <c r="A80" s="697" t="s">
        <v>193</v>
      </c>
      <c r="B80" s="695">
        <v>4646</v>
      </c>
      <c r="C80" s="696">
        <v>4646</v>
      </c>
      <c r="D80" s="414">
        <f t="shared" si="1"/>
        <v>100</v>
      </c>
    </row>
    <row r="81" spans="1:4" s="678" customFormat="1" ht="17.25" customHeight="1">
      <c r="A81" s="697" t="s">
        <v>159</v>
      </c>
      <c r="B81" s="695">
        <v>2420</v>
      </c>
      <c r="C81" s="696">
        <v>2420</v>
      </c>
      <c r="D81" s="414">
        <f t="shared" si="1"/>
        <v>100</v>
      </c>
    </row>
    <row r="82" spans="1:4" s="678" customFormat="1" ht="17.25" customHeight="1">
      <c r="A82" s="697" t="s">
        <v>194</v>
      </c>
      <c r="B82" s="695">
        <v>172</v>
      </c>
      <c r="C82" s="696">
        <v>172</v>
      </c>
      <c r="D82" s="414">
        <f t="shared" si="1"/>
        <v>100</v>
      </c>
    </row>
    <row r="83" spans="1:4" s="678" customFormat="1" ht="17.25" customHeight="1">
      <c r="A83" s="697" t="s">
        <v>195</v>
      </c>
      <c r="B83" s="695">
        <v>25812</v>
      </c>
      <c r="C83" s="696">
        <v>25812</v>
      </c>
      <c r="D83" s="414">
        <f t="shared" si="1"/>
        <v>100</v>
      </c>
    </row>
    <row r="84" spans="1:4" s="678" customFormat="1" ht="17.25" customHeight="1">
      <c r="A84" s="697" t="s">
        <v>150</v>
      </c>
      <c r="B84" s="695">
        <v>7705</v>
      </c>
      <c r="C84" s="696">
        <v>7705</v>
      </c>
      <c r="D84" s="414">
        <f t="shared" si="1"/>
        <v>100</v>
      </c>
    </row>
    <row r="85" spans="1:4" s="678" customFormat="1" ht="17.25" customHeight="1">
      <c r="A85" s="697" t="s">
        <v>151</v>
      </c>
      <c r="B85" s="695">
        <v>1262</v>
      </c>
      <c r="C85" s="696">
        <v>1262</v>
      </c>
      <c r="D85" s="414">
        <f t="shared" si="1"/>
        <v>100</v>
      </c>
    </row>
    <row r="86" spans="1:4" s="678" customFormat="1" ht="17.25" customHeight="1">
      <c r="A86" s="697" t="s">
        <v>152</v>
      </c>
      <c r="B86" s="695">
        <v>960</v>
      </c>
      <c r="C86" s="696">
        <v>960</v>
      </c>
      <c r="D86" s="414">
        <f t="shared" si="1"/>
        <v>100</v>
      </c>
    </row>
    <row r="87" spans="1:4" s="678" customFormat="1" ht="17.25" customHeight="1">
      <c r="A87" s="697" t="s">
        <v>196</v>
      </c>
      <c r="B87" s="695">
        <v>1010</v>
      </c>
      <c r="C87" s="696">
        <v>1010</v>
      </c>
      <c r="D87" s="414">
        <f t="shared" si="1"/>
        <v>100</v>
      </c>
    </row>
    <row r="88" spans="1:4" s="678" customFormat="1" ht="17.25" customHeight="1">
      <c r="A88" s="697" t="s">
        <v>197</v>
      </c>
      <c r="B88" s="695">
        <v>10</v>
      </c>
      <c r="C88" s="696">
        <v>10</v>
      </c>
      <c r="D88" s="414">
        <f t="shared" si="1"/>
        <v>100</v>
      </c>
    </row>
    <row r="89" spans="1:4" s="678" customFormat="1" ht="17.25" customHeight="1">
      <c r="A89" s="697" t="s">
        <v>198</v>
      </c>
      <c r="B89" s="695">
        <v>12140</v>
      </c>
      <c r="C89" s="696">
        <v>12140</v>
      </c>
      <c r="D89" s="414">
        <f t="shared" si="1"/>
        <v>100</v>
      </c>
    </row>
    <row r="90" spans="1:4" s="678" customFormat="1" ht="17.25" customHeight="1">
      <c r="A90" s="697" t="s">
        <v>159</v>
      </c>
      <c r="B90" s="695">
        <v>2379</v>
      </c>
      <c r="C90" s="696">
        <v>2379</v>
      </c>
      <c r="D90" s="414">
        <f t="shared" si="1"/>
        <v>100</v>
      </c>
    </row>
    <row r="91" spans="1:4" s="678" customFormat="1" ht="17.25" customHeight="1">
      <c r="A91" s="697" t="s">
        <v>199</v>
      </c>
      <c r="B91" s="695">
        <v>346</v>
      </c>
      <c r="C91" s="696">
        <v>346</v>
      </c>
      <c r="D91" s="414">
        <f t="shared" si="1"/>
        <v>100</v>
      </c>
    </row>
    <row r="92" spans="1:4" s="678" customFormat="1" ht="17.25" customHeight="1">
      <c r="A92" s="697" t="s">
        <v>200</v>
      </c>
      <c r="B92" s="695">
        <v>324</v>
      </c>
      <c r="C92" s="696">
        <v>324</v>
      </c>
      <c r="D92" s="414">
        <f t="shared" si="1"/>
        <v>100</v>
      </c>
    </row>
    <row r="93" spans="1:4" s="678" customFormat="1" ht="17.25" customHeight="1">
      <c r="A93" s="697" t="s">
        <v>201</v>
      </c>
      <c r="B93" s="695">
        <v>110</v>
      </c>
      <c r="C93" s="696">
        <v>110</v>
      </c>
      <c r="D93" s="414">
        <f t="shared" si="1"/>
        <v>100</v>
      </c>
    </row>
    <row r="94" spans="1:4" s="678" customFormat="1" ht="17.25" customHeight="1">
      <c r="A94" s="697" t="s">
        <v>159</v>
      </c>
      <c r="B94" s="695">
        <v>214</v>
      </c>
      <c r="C94" s="696">
        <v>214</v>
      </c>
      <c r="D94" s="414">
        <f t="shared" si="1"/>
        <v>100</v>
      </c>
    </row>
    <row r="95" spans="1:4" s="678" customFormat="1" ht="17.25" customHeight="1">
      <c r="A95" s="697" t="s">
        <v>202</v>
      </c>
      <c r="B95" s="695">
        <v>3584</v>
      </c>
      <c r="C95" s="696">
        <v>3584</v>
      </c>
      <c r="D95" s="414">
        <f t="shared" si="1"/>
        <v>100</v>
      </c>
    </row>
    <row r="96" spans="1:4" s="678" customFormat="1" ht="17.25" customHeight="1">
      <c r="A96" s="697" t="s">
        <v>150</v>
      </c>
      <c r="B96" s="695">
        <v>1312</v>
      </c>
      <c r="C96" s="696">
        <v>1312</v>
      </c>
      <c r="D96" s="414">
        <f t="shared" si="1"/>
        <v>100</v>
      </c>
    </row>
    <row r="97" spans="1:4" s="678" customFormat="1" ht="17.25" customHeight="1">
      <c r="A97" s="697" t="s">
        <v>151</v>
      </c>
      <c r="B97" s="695">
        <v>169</v>
      </c>
      <c r="C97" s="696">
        <v>169</v>
      </c>
      <c r="D97" s="414">
        <f t="shared" si="1"/>
        <v>100</v>
      </c>
    </row>
    <row r="98" spans="1:4" s="678" customFormat="1" ht="17.25" customHeight="1">
      <c r="A98" s="697" t="s">
        <v>203</v>
      </c>
      <c r="B98" s="695">
        <v>100</v>
      </c>
      <c r="C98" s="696">
        <v>100</v>
      </c>
      <c r="D98" s="414">
        <f t="shared" si="1"/>
        <v>100</v>
      </c>
    </row>
    <row r="99" spans="1:4" s="678" customFormat="1" ht="17.25" customHeight="1">
      <c r="A99" s="697" t="s">
        <v>159</v>
      </c>
      <c r="B99" s="695">
        <v>765</v>
      </c>
      <c r="C99" s="696">
        <v>765</v>
      </c>
      <c r="D99" s="414">
        <f t="shared" si="1"/>
        <v>100</v>
      </c>
    </row>
    <row r="100" spans="1:4" s="678" customFormat="1" ht="17.25" customHeight="1">
      <c r="A100" s="697" t="s">
        <v>204</v>
      </c>
      <c r="B100" s="695">
        <v>1238</v>
      </c>
      <c r="C100" s="696">
        <v>1238</v>
      </c>
      <c r="D100" s="414">
        <f t="shared" si="1"/>
        <v>100</v>
      </c>
    </row>
    <row r="101" spans="1:4" s="678" customFormat="1" ht="17.25" customHeight="1">
      <c r="A101" s="697" t="s">
        <v>205</v>
      </c>
      <c r="B101" s="695">
        <v>1322</v>
      </c>
      <c r="C101" s="696">
        <v>1322</v>
      </c>
      <c r="D101" s="414">
        <f t="shared" si="1"/>
        <v>100</v>
      </c>
    </row>
    <row r="102" spans="1:4" s="678" customFormat="1" ht="17.25" customHeight="1">
      <c r="A102" s="697" t="s">
        <v>150</v>
      </c>
      <c r="B102" s="695">
        <v>562</v>
      </c>
      <c r="C102" s="696">
        <v>562</v>
      </c>
      <c r="D102" s="414">
        <f t="shared" si="1"/>
        <v>100</v>
      </c>
    </row>
    <row r="103" spans="1:4" s="678" customFormat="1" ht="17.25" customHeight="1">
      <c r="A103" s="697" t="s">
        <v>151</v>
      </c>
      <c r="B103" s="695">
        <v>132</v>
      </c>
      <c r="C103" s="696">
        <v>132</v>
      </c>
      <c r="D103" s="414">
        <f t="shared" si="1"/>
        <v>100</v>
      </c>
    </row>
    <row r="104" spans="1:4" s="678" customFormat="1" ht="17.25" customHeight="1">
      <c r="A104" s="697" t="s">
        <v>206</v>
      </c>
      <c r="B104" s="695">
        <v>510</v>
      </c>
      <c r="C104" s="696">
        <v>510</v>
      </c>
      <c r="D104" s="414">
        <f t="shared" si="1"/>
        <v>100</v>
      </c>
    </row>
    <row r="105" spans="1:4" s="678" customFormat="1" ht="17.25" customHeight="1">
      <c r="A105" s="697" t="s">
        <v>159</v>
      </c>
      <c r="B105" s="695">
        <v>112</v>
      </c>
      <c r="C105" s="696">
        <v>112</v>
      </c>
      <c r="D105" s="414">
        <f t="shared" si="1"/>
        <v>100</v>
      </c>
    </row>
    <row r="106" spans="1:4" s="678" customFormat="1" ht="17.25" customHeight="1">
      <c r="A106" s="697" t="s">
        <v>207</v>
      </c>
      <c r="B106" s="695">
        <v>6</v>
      </c>
      <c r="C106" s="696">
        <v>6</v>
      </c>
      <c r="D106" s="414">
        <f t="shared" si="1"/>
        <v>100</v>
      </c>
    </row>
    <row r="107" spans="1:4" s="678" customFormat="1" ht="17.25" customHeight="1">
      <c r="A107" s="697" t="s">
        <v>208</v>
      </c>
      <c r="B107" s="695">
        <v>17125</v>
      </c>
      <c r="C107" s="696">
        <v>17125</v>
      </c>
      <c r="D107" s="414">
        <f t="shared" si="1"/>
        <v>100</v>
      </c>
    </row>
    <row r="108" spans="1:4" s="678" customFormat="1" ht="17.25" customHeight="1">
      <c r="A108" s="697" t="s">
        <v>150</v>
      </c>
      <c r="B108" s="695">
        <v>2236</v>
      </c>
      <c r="C108" s="696">
        <v>2236</v>
      </c>
      <c r="D108" s="414">
        <f t="shared" si="1"/>
        <v>100</v>
      </c>
    </row>
    <row r="109" spans="1:4" s="678" customFormat="1" ht="17.25" customHeight="1">
      <c r="A109" s="697" t="s">
        <v>209</v>
      </c>
      <c r="B109" s="695">
        <v>8373</v>
      </c>
      <c r="C109" s="696">
        <v>8373</v>
      </c>
      <c r="D109" s="414">
        <f t="shared" si="1"/>
        <v>100</v>
      </c>
    </row>
    <row r="110" spans="1:4" s="678" customFormat="1" ht="17.25" customHeight="1">
      <c r="A110" s="697" t="s">
        <v>210</v>
      </c>
      <c r="B110" s="695">
        <v>6516</v>
      </c>
      <c r="C110" s="696">
        <v>6516</v>
      </c>
      <c r="D110" s="414">
        <f t="shared" si="1"/>
        <v>100</v>
      </c>
    </row>
    <row r="111" spans="1:4" s="678" customFormat="1" ht="17.25" customHeight="1">
      <c r="A111" s="697" t="s">
        <v>211</v>
      </c>
      <c r="B111" s="695">
        <v>3640</v>
      </c>
      <c r="C111" s="696">
        <v>3640</v>
      </c>
      <c r="D111" s="414">
        <f t="shared" si="1"/>
        <v>100</v>
      </c>
    </row>
    <row r="112" spans="1:4" s="678" customFormat="1" ht="17.25" customHeight="1">
      <c r="A112" s="697" t="s">
        <v>150</v>
      </c>
      <c r="B112" s="695">
        <v>2860</v>
      </c>
      <c r="C112" s="696">
        <v>2860</v>
      </c>
      <c r="D112" s="414">
        <f t="shared" si="1"/>
        <v>100</v>
      </c>
    </row>
    <row r="113" spans="1:4" s="678" customFormat="1" ht="17.25" customHeight="1">
      <c r="A113" s="697" t="s">
        <v>151</v>
      </c>
      <c r="B113" s="695">
        <v>175</v>
      </c>
      <c r="C113" s="696">
        <v>175</v>
      </c>
      <c r="D113" s="414">
        <f t="shared" si="1"/>
        <v>100</v>
      </c>
    </row>
    <row r="114" spans="1:4" s="678" customFormat="1" ht="17.25" customHeight="1">
      <c r="A114" s="697" t="s">
        <v>163</v>
      </c>
      <c r="B114" s="695">
        <v>605</v>
      </c>
      <c r="C114" s="696">
        <v>605</v>
      </c>
      <c r="D114" s="414">
        <f t="shared" si="1"/>
        <v>100</v>
      </c>
    </row>
    <row r="115" spans="1:4" s="678" customFormat="1" ht="17.25" customHeight="1">
      <c r="A115" s="697" t="s">
        <v>212</v>
      </c>
      <c r="B115" s="695">
        <v>9909</v>
      </c>
      <c r="C115" s="696">
        <v>9909</v>
      </c>
      <c r="D115" s="414">
        <f t="shared" si="1"/>
        <v>100</v>
      </c>
    </row>
    <row r="116" spans="1:4" s="678" customFormat="1" ht="17.25" customHeight="1">
      <c r="A116" s="697" t="s">
        <v>150</v>
      </c>
      <c r="B116" s="695">
        <v>2483</v>
      </c>
      <c r="C116" s="696">
        <v>2483</v>
      </c>
      <c r="D116" s="414">
        <f t="shared" si="1"/>
        <v>100</v>
      </c>
    </row>
    <row r="117" spans="1:5" s="678" customFormat="1" ht="17.25" customHeight="1">
      <c r="A117" s="698" t="s">
        <v>151</v>
      </c>
      <c r="B117" s="699">
        <v>2211</v>
      </c>
      <c r="C117" s="700">
        <v>2211</v>
      </c>
      <c r="D117" s="701">
        <f t="shared" si="1"/>
        <v>100</v>
      </c>
      <c r="E117" s="702"/>
    </row>
    <row r="118" spans="1:4" s="678" customFormat="1" ht="17.25" customHeight="1">
      <c r="A118" s="697" t="s">
        <v>213</v>
      </c>
      <c r="B118" s="695">
        <v>2021</v>
      </c>
      <c r="C118" s="696">
        <v>2021</v>
      </c>
      <c r="D118" s="414">
        <f t="shared" si="1"/>
        <v>100</v>
      </c>
    </row>
    <row r="119" spans="1:4" s="678" customFormat="1" ht="17.25" customHeight="1">
      <c r="A119" s="697" t="s">
        <v>159</v>
      </c>
      <c r="B119" s="695">
        <v>1497</v>
      </c>
      <c r="C119" s="696">
        <v>1497</v>
      </c>
      <c r="D119" s="414">
        <f t="shared" si="1"/>
        <v>100</v>
      </c>
    </row>
    <row r="120" spans="1:4" s="678" customFormat="1" ht="17.25" customHeight="1">
      <c r="A120" s="697" t="s">
        <v>214</v>
      </c>
      <c r="B120" s="695">
        <v>1697</v>
      </c>
      <c r="C120" s="696">
        <v>1697</v>
      </c>
      <c r="D120" s="414">
        <f t="shared" si="1"/>
        <v>100</v>
      </c>
    </row>
    <row r="121" spans="1:4" s="678" customFormat="1" ht="17.25" customHeight="1">
      <c r="A121" s="697" t="s">
        <v>215</v>
      </c>
      <c r="B121" s="695">
        <v>15178</v>
      </c>
      <c r="C121" s="696">
        <v>15178</v>
      </c>
      <c r="D121" s="414">
        <f t="shared" si="1"/>
        <v>100</v>
      </c>
    </row>
    <row r="122" spans="1:4" s="678" customFormat="1" ht="17.25" customHeight="1">
      <c r="A122" s="697" t="s">
        <v>150</v>
      </c>
      <c r="B122" s="695">
        <v>7789</v>
      </c>
      <c r="C122" s="696">
        <v>7789</v>
      </c>
      <c r="D122" s="414">
        <f t="shared" si="1"/>
        <v>100</v>
      </c>
    </row>
    <row r="123" spans="1:4" s="678" customFormat="1" ht="17.25" customHeight="1">
      <c r="A123" s="697" t="s">
        <v>151</v>
      </c>
      <c r="B123" s="695">
        <v>1353</v>
      </c>
      <c r="C123" s="696">
        <v>1353</v>
      </c>
      <c r="D123" s="414">
        <f t="shared" si="1"/>
        <v>100</v>
      </c>
    </row>
    <row r="124" spans="1:4" s="678" customFormat="1" ht="17.25" customHeight="1">
      <c r="A124" s="697" t="s">
        <v>216</v>
      </c>
      <c r="B124" s="695">
        <v>3226</v>
      </c>
      <c r="C124" s="696">
        <v>3226</v>
      </c>
      <c r="D124" s="414">
        <f t="shared" si="1"/>
        <v>100</v>
      </c>
    </row>
    <row r="125" spans="1:4" s="678" customFormat="1" ht="17.25" customHeight="1">
      <c r="A125" s="697" t="s">
        <v>159</v>
      </c>
      <c r="B125" s="695">
        <v>1609</v>
      </c>
      <c r="C125" s="696">
        <v>1609</v>
      </c>
      <c r="D125" s="414">
        <f t="shared" si="1"/>
        <v>100</v>
      </c>
    </row>
    <row r="126" spans="1:4" s="678" customFormat="1" ht="17.25" customHeight="1">
      <c r="A126" s="697" t="s">
        <v>217</v>
      </c>
      <c r="B126" s="695">
        <v>1201</v>
      </c>
      <c r="C126" s="696">
        <v>1201</v>
      </c>
      <c r="D126" s="414">
        <f t="shared" si="1"/>
        <v>100</v>
      </c>
    </row>
    <row r="127" spans="1:4" s="678" customFormat="1" ht="17.25" customHeight="1">
      <c r="A127" s="697" t="s">
        <v>218</v>
      </c>
      <c r="B127" s="695">
        <v>10934</v>
      </c>
      <c r="C127" s="696">
        <v>10934</v>
      </c>
      <c r="D127" s="414">
        <f t="shared" si="1"/>
        <v>100</v>
      </c>
    </row>
    <row r="128" spans="1:4" s="678" customFormat="1" ht="17.25" customHeight="1">
      <c r="A128" s="697" t="s">
        <v>150</v>
      </c>
      <c r="B128" s="695">
        <v>3523</v>
      </c>
      <c r="C128" s="696">
        <v>3523</v>
      </c>
      <c r="D128" s="414">
        <f t="shared" si="1"/>
        <v>100</v>
      </c>
    </row>
    <row r="129" spans="1:4" s="678" customFormat="1" ht="17.25" customHeight="1">
      <c r="A129" s="697" t="s">
        <v>151</v>
      </c>
      <c r="B129" s="695">
        <v>1787</v>
      </c>
      <c r="C129" s="696">
        <v>1787</v>
      </c>
      <c r="D129" s="414">
        <f t="shared" si="1"/>
        <v>100</v>
      </c>
    </row>
    <row r="130" spans="1:4" s="678" customFormat="1" ht="17.25" customHeight="1">
      <c r="A130" s="697" t="s">
        <v>219</v>
      </c>
      <c r="B130" s="695">
        <v>202</v>
      </c>
      <c r="C130" s="696">
        <v>202</v>
      </c>
      <c r="D130" s="414">
        <f t="shared" si="1"/>
        <v>100</v>
      </c>
    </row>
    <row r="131" spans="1:4" s="678" customFormat="1" ht="17.25" customHeight="1">
      <c r="A131" s="697" t="s">
        <v>220</v>
      </c>
      <c r="B131" s="695">
        <v>5422</v>
      </c>
      <c r="C131" s="696">
        <v>5422</v>
      </c>
      <c r="D131" s="414">
        <f t="shared" si="1"/>
        <v>100</v>
      </c>
    </row>
    <row r="132" spans="1:4" s="678" customFormat="1" ht="17.25" customHeight="1">
      <c r="A132" s="697" t="s">
        <v>221</v>
      </c>
      <c r="B132" s="695">
        <v>8642</v>
      </c>
      <c r="C132" s="696">
        <v>8642</v>
      </c>
      <c r="D132" s="414">
        <f aca="true" t="shared" si="2" ref="D132:D195">C132/B132*100</f>
        <v>100</v>
      </c>
    </row>
    <row r="133" spans="1:4" s="678" customFormat="1" ht="17.25" customHeight="1">
      <c r="A133" s="697" t="s">
        <v>150</v>
      </c>
      <c r="B133" s="695">
        <v>2942</v>
      </c>
      <c r="C133" s="696">
        <v>2942</v>
      </c>
      <c r="D133" s="414">
        <f t="shared" si="2"/>
        <v>100</v>
      </c>
    </row>
    <row r="134" spans="1:4" s="678" customFormat="1" ht="17.25" customHeight="1">
      <c r="A134" s="697" t="s">
        <v>151</v>
      </c>
      <c r="B134" s="695">
        <v>4304</v>
      </c>
      <c r="C134" s="696">
        <v>4304</v>
      </c>
      <c r="D134" s="414">
        <f t="shared" si="2"/>
        <v>100</v>
      </c>
    </row>
    <row r="135" spans="1:4" s="678" customFormat="1" ht="17.25" customHeight="1">
      <c r="A135" s="697" t="s">
        <v>159</v>
      </c>
      <c r="B135" s="695">
        <v>269</v>
      </c>
      <c r="C135" s="696">
        <v>269</v>
      </c>
      <c r="D135" s="414">
        <f t="shared" si="2"/>
        <v>100</v>
      </c>
    </row>
    <row r="136" spans="1:4" s="678" customFormat="1" ht="17.25" customHeight="1">
      <c r="A136" s="697" t="s">
        <v>222</v>
      </c>
      <c r="B136" s="695">
        <v>1127</v>
      </c>
      <c r="C136" s="696">
        <v>1127</v>
      </c>
      <c r="D136" s="414">
        <f t="shared" si="2"/>
        <v>100</v>
      </c>
    </row>
    <row r="137" spans="1:4" s="678" customFormat="1" ht="17.25" customHeight="1">
      <c r="A137" s="697" t="s">
        <v>223</v>
      </c>
      <c r="B137" s="695">
        <v>2750</v>
      </c>
      <c r="C137" s="696">
        <v>2750</v>
      </c>
      <c r="D137" s="414">
        <f t="shared" si="2"/>
        <v>100</v>
      </c>
    </row>
    <row r="138" spans="1:4" s="678" customFormat="1" ht="17.25" customHeight="1">
      <c r="A138" s="697" t="s">
        <v>150</v>
      </c>
      <c r="B138" s="695">
        <v>1492</v>
      </c>
      <c r="C138" s="696">
        <v>1492</v>
      </c>
      <c r="D138" s="414">
        <f t="shared" si="2"/>
        <v>100</v>
      </c>
    </row>
    <row r="139" spans="1:4" s="678" customFormat="1" ht="17.25" customHeight="1">
      <c r="A139" s="697" t="s">
        <v>151</v>
      </c>
      <c r="B139" s="695">
        <v>685</v>
      </c>
      <c r="C139" s="696">
        <v>685</v>
      </c>
      <c r="D139" s="414">
        <f t="shared" si="2"/>
        <v>100</v>
      </c>
    </row>
    <row r="140" spans="1:4" s="678" customFormat="1" ht="17.25" customHeight="1">
      <c r="A140" s="697" t="s">
        <v>224</v>
      </c>
      <c r="B140" s="695">
        <v>437</v>
      </c>
      <c r="C140" s="696">
        <v>437</v>
      </c>
      <c r="D140" s="414">
        <f t="shared" si="2"/>
        <v>100</v>
      </c>
    </row>
    <row r="141" spans="1:4" s="678" customFormat="1" ht="17.25" customHeight="1">
      <c r="A141" s="697" t="s">
        <v>225</v>
      </c>
      <c r="B141" s="695">
        <v>136</v>
      </c>
      <c r="C141" s="696">
        <v>136</v>
      </c>
      <c r="D141" s="414">
        <f t="shared" si="2"/>
        <v>100</v>
      </c>
    </row>
    <row r="142" spans="1:4" s="678" customFormat="1" ht="17.25" customHeight="1">
      <c r="A142" s="697" t="s">
        <v>226</v>
      </c>
      <c r="B142" s="695">
        <v>11304</v>
      </c>
      <c r="C142" s="696">
        <v>11304</v>
      </c>
      <c r="D142" s="414">
        <f t="shared" si="2"/>
        <v>100</v>
      </c>
    </row>
    <row r="143" spans="1:4" s="678" customFormat="1" ht="17.25" customHeight="1">
      <c r="A143" s="697" t="s">
        <v>150</v>
      </c>
      <c r="B143" s="695">
        <v>3995</v>
      </c>
      <c r="C143" s="696">
        <v>3995</v>
      </c>
      <c r="D143" s="414">
        <f t="shared" si="2"/>
        <v>100</v>
      </c>
    </row>
    <row r="144" spans="1:4" s="678" customFormat="1" ht="17.25" customHeight="1">
      <c r="A144" s="697" t="s">
        <v>151</v>
      </c>
      <c r="B144" s="695">
        <v>5997</v>
      </c>
      <c r="C144" s="696">
        <v>5997</v>
      </c>
      <c r="D144" s="414">
        <f t="shared" si="2"/>
        <v>100</v>
      </c>
    </row>
    <row r="145" spans="1:4" s="678" customFormat="1" ht="17.25" customHeight="1">
      <c r="A145" s="697" t="s">
        <v>152</v>
      </c>
      <c r="B145" s="695">
        <v>461</v>
      </c>
      <c r="C145" s="696">
        <v>461</v>
      </c>
      <c r="D145" s="414">
        <f t="shared" si="2"/>
        <v>100</v>
      </c>
    </row>
    <row r="146" spans="1:4" s="678" customFormat="1" ht="17.25" customHeight="1">
      <c r="A146" s="697" t="s">
        <v>159</v>
      </c>
      <c r="B146" s="695">
        <v>110</v>
      </c>
      <c r="C146" s="696">
        <v>110</v>
      </c>
      <c r="D146" s="414">
        <f t="shared" si="2"/>
        <v>100</v>
      </c>
    </row>
    <row r="147" spans="1:4" s="678" customFormat="1" ht="17.25" customHeight="1">
      <c r="A147" s="697" t="s">
        <v>227</v>
      </c>
      <c r="B147" s="695">
        <v>741</v>
      </c>
      <c r="C147" s="696">
        <v>741</v>
      </c>
      <c r="D147" s="414">
        <f t="shared" si="2"/>
        <v>100</v>
      </c>
    </row>
    <row r="148" spans="1:4" s="678" customFormat="1" ht="17.25" customHeight="1">
      <c r="A148" s="697" t="s">
        <v>228</v>
      </c>
      <c r="B148" s="695">
        <v>699</v>
      </c>
      <c r="C148" s="696">
        <v>699</v>
      </c>
      <c r="D148" s="414">
        <f t="shared" si="2"/>
        <v>100</v>
      </c>
    </row>
    <row r="149" spans="1:4" s="678" customFormat="1" ht="17.25" customHeight="1">
      <c r="A149" s="697" t="s">
        <v>150</v>
      </c>
      <c r="B149" s="695">
        <v>634</v>
      </c>
      <c r="C149" s="696">
        <v>634</v>
      </c>
      <c r="D149" s="414">
        <f t="shared" si="2"/>
        <v>100</v>
      </c>
    </row>
    <row r="150" spans="1:4" s="678" customFormat="1" ht="17.25" customHeight="1">
      <c r="A150" s="697" t="s">
        <v>159</v>
      </c>
      <c r="B150" s="695">
        <v>65</v>
      </c>
      <c r="C150" s="696">
        <v>65</v>
      </c>
      <c r="D150" s="414">
        <f t="shared" si="2"/>
        <v>100</v>
      </c>
    </row>
    <row r="151" spans="1:4" s="678" customFormat="1" ht="17.25" customHeight="1">
      <c r="A151" s="697" t="s">
        <v>229</v>
      </c>
      <c r="B151" s="695">
        <v>47024</v>
      </c>
      <c r="C151" s="696">
        <v>47024</v>
      </c>
      <c r="D151" s="414">
        <f t="shared" si="2"/>
        <v>100</v>
      </c>
    </row>
    <row r="152" spans="1:4" s="678" customFormat="1" ht="17.25" customHeight="1">
      <c r="A152" s="697" t="s">
        <v>150</v>
      </c>
      <c r="B152" s="695">
        <v>10989</v>
      </c>
      <c r="C152" s="696">
        <v>10989</v>
      </c>
      <c r="D152" s="414">
        <f t="shared" si="2"/>
        <v>100</v>
      </c>
    </row>
    <row r="153" spans="1:4" s="678" customFormat="1" ht="17.25" customHeight="1">
      <c r="A153" s="697" t="s">
        <v>151</v>
      </c>
      <c r="B153" s="695">
        <v>20</v>
      </c>
      <c r="C153" s="696">
        <v>20</v>
      </c>
      <c r="D153" s="414">
        <f t="shared" si="2"/>
        <v>100</v>
      </c>
    </row>
    <row r="154" spans="1:4" s="678" customFormat="1" ht="17.25" customHeight="1">
      <c r="A154" s="697" t="s">
        <v>152</v>
      </c>
      <c r="B154" s="695">
        <v>226</v>
      </c>
      <c r="C154" s="696">
        <v>226</v>
      </c>
      <c r="D154" s="414">
        <f t="shared" si="2"/>
        <v>100</v>
      </c>
    </row>
    <row r="155" spans="1:5" s="678" customFormat="1" ht="17.25" customHeight="1">
      <c r="A155" s="698" t="s">
        <v>230</v>
      </c>
      <c r="B155" s="699">
        <v>3190</v>
      </c>
      <c r="C155" s="700">
        <v>3190</v>
      </c>
      <c r="D155" s="701">
        <f t="shared" si="2"/>
        <v>100</v>
      </c>
      <c r="E155" s="702"/>
    </row>
    <row r="156" spans="1:4" s="678" customFormat="1" ht="17.25" customHeight="1">
      <c r="A156" s="697" t="s">
        <v>231</v>
      </c>
      <c r="B156" s="695">
        <v>1075</v>
      </c>
      <c r="C156" s="696">
        <v>1075</v>
      </c>
      <c r="D156" s="414">
        <f t="shared" si="2"/>
        <v>100</v>
      </c>
    </row>
    <row r="157" spans="1:4" s="678" customFormat="1" ht="17.25" customHeight="1">
      <c r="A157" s="697" t="s">
        <v>232</v>
      </c>
      <c r="B157" s="695">
        <v>518</v>
      </c>
      <c r="C157" s="696">
        <v>518</v>
      </c>
      <c r="D157" s="414">
        <f t="shared" si="2"/>
        <v>100</v>
      </c>
    </row>
    <row r="158" spans="1:4" s="678" customFormat="1" ht="17.25" customHeight="1">
      <c r="A158" s="697" t="s">
        <v>233</v>
      </c>
      <c r="B158" s="695">
        <v>77</v>
      </c>
      <c r="C158" s="696">
        <v>77</v>
      </c>
      <c r="D158" s="414">
        <f t="shared" si="2"/>
        <v>100</v>
      </c>
    </row>
    <row r="159" spans="1:4" s="678" customFormat="1" ht="17.25" customHeight="1">
      <c r="A159" s="697" t="s">
        <v>181</v>
      </c>
      <c r="B159" s="695">
        <v>252</v>
      </c>
      <c r="C159" s="696">
        <v>252</v>
      </c>
      <c r="D159" s="414">
        <f t="shared" si="2"/>
        <v>100</v>
      </c>
    </row>
    <row r="160" spans="1:4" s="678" customFormat="1" ht="17.25" customHeight="1">
      <c r="A160" s="697" t="s">
        <v>234</v>
      </c>
      <c r="B160" s="695">
        <v>450</v>
      </c>
      <c r="C160" s="696">
        <v>450</v>
      </c>
      <c r="D160" s="414">
        <f t="shared" si="2"/>
        <v>100</v>
      </c>
    </row>
    <row r="161" spans="1:4" s="678" customFormat="1" ht="17.25" customHeight="1">
      <c r="A161" s="697" t="s">
        <v>235</v>
      </c>
      <c r="B161" s="695">
        <v>45</v>
      </c>
      <c r="C161" s="696">
        <v>45</v>
      </c>
      <c r="D161" s="414">
        <f t="shared" si="2"/>
        <v>100</v>
      </c>
    </row>
    <row r="162" spans="1:4" s="678" customFormat="1" ht="17.25" customHeight="1">
      <c r="A162" s="697" t="s">
        <v>236</v>
      </c>
      <c r="B162" s="695">
        <v>2700</v>
      </c>
      <c r="C162" s="696">
        <v>2700</v>
      </c>
      <c r="D162" s="414">
        <f t="shared" si="2"/>
        <v>100</v>
      </c>
    </row>
    <row r="163" spans="1:4" s="678" customFormat="1" ht="17.25" customHeight="1">
      <c r="A163" s="697" t="s">
        <v>237</v>
      </c>
      <c r="B163" s="695">
        <v>2643</v>
      </c>
      <c r="C163" s="696">
        <v>2643</v>
      </c>
      <c r="D163" s="414">
        <f t="shared" si="2"/>
        <v>100</v>
      </c>
    </row>
    <row r="164" spans="1:4" s="678" customFormat="1" ht="17.25" customHeight="1">
      <c r="A164" s="697" t="s">
        <v>238</v>
      </c>
      <c r="B164" s="695">
        <v>230</v>
      </c>
      <c r="C164" s="696">
        <v>230</v>
      </c>
      <c r="D164" s="414">
        <f t="shared" si="2"/>
        <v>100</v>
      </c>
    </row>
    <row r="165" spans="1:4" s="678" customFormat="1" ht="17.25" customHeight="1">
      <c r="A165" s="697" t="s">
        <v>159</v>
      </c>
      <c r="B165" s="695">
        <v>9719</v>
      </c>
      <c r="C165" s="696">
        <v>9719</v>
      </c>
      <c r="D165" s="414">
        <f t="shared" si="2"/>
        <v>100</v>
      </c>
    </row>
    <row r="166" spans="1:4" s="678" customFormat="1" ht="17.25" customHeight="1">
      <c r="A166" s="697" t="s">
        <v>239</v>
      </c>
      <c r="B166" s="695">
        <v>14890</v>
      </c>
      <c r="C166" s="696">
        <v>14890</v>
      </c>
      <c r="D166" s="414">
        <f t="shared" si="2"/>
        <v>100</v>
      </c>
    </row>
    <row r="167" spans="1:4" s="678" customFormat="1" ht="17.25" customHeight="1">
      <c r="A167" s="697" t="s">
        <v>240</v>
      </c>
      <c r="B167" s="695">
        <v>31263</v>
      </c>
      <c r="C167" s="696">
        <v>17863</v>
      </c>
      <c r="D167" s="414">
        <f t="shared" si="2"/>
        <v>57.13783066244442</v>
      </c>
    </row>
    <row r="168" spans="1:4" s="678" customFormat="1" ht="17.25" customHeight="1">
      <c r="A168" s="697" t="s">
        <v>241</v>
      </c>
      <c r="B168" s="695">
        <v>2371</v>
      </c>
      <c r="C168" s="696">
        <v>2371</v>
      </c>
      <c r="D168" s="414">
        <f t="shared" si="2"/>
        <v>100</v>
      </c>
    </row>
    <row r="169" spans="1:4" s="678" customFormat="1" ht="17.25" customHeight="1">
      <c r="A169" s="697" t="s">
        <v>242</v>
      </c>
      <c r="B169" s="695">
        <v>28892</v>
      </c>
      <c r="C169" s="696">
        <v>15492</v>
      </c>
      <c r="D169" s="414">
        <f t="shared" si="2"/>
        <v>53.62037934376298</v>
      </c>
    </row>
    <row r="170" spans="1:4" s="678" customFormat="1" ht="17.25" customHeight="1">
      <c r="A170" s="697" t="s">
        <v>243</v>
      </c>
      <c r="B170" s="695">
        <v>19697</v>
      </c>
      <c r="C170" s="696">
        <v>19697</v>
      </c>
      <c r="D170" s="414">
        <f t="shared" si="2"/>
        <v>100</v>
      </c>
    </row>
    <row r="171" spans="1:4" s="678" customFormat="1" ht="17.25" customHeight="1">
      <c r="A171" s="697" t="s">
        <v>244</v>
      </c>
      <c r="B171" s="695">
        <v>963918</v>
      </c>
      <c r="C171" s="696">
        <v>963918</v>
      </c>
      <c r="D171" s="414">
        <f t="shared" si="2"/>
        <v>100</v>
      </c>
    </row>
    <row r="172" spans="1:4" s="678" customFormat="1" ht="17.25" customHeight="1">
      <c r="A172" s="697" t="s">
        <v>245</v>
      </c>
      <c r="B172" s="695">
        <v>188142</v>
      </c>
      <c r="C172" s="696">
        <v>188142</v>
      </c>
      <c r="D172" s="414">
        <f t="shared" si="2"/>
        <v>100</v>
      </c>
    </row>
    <row r="173" spans="1:4" s="678" customFormat="1" ht="17.25" customHeight="1">
      <c r="A173" s="697" t="s">
        <v>150</v>
      </c>
      <c r="B173" s="695">
        <v>115745</v>
      </c>
      <c r="C173" s="696">
        <v>115745</v>
      </c>
      <c r="D173" s="414">
        <f t="shared" si="2"/>
        <v>100</v>
      </c>
    </row>
    <row r="174" spans="1:4" s="678" customFormat="1" ht="17.25" customHeight="1">
      <c r="A174" s="697" t="s">
        <v>151</v>
      </c>
      <c r="B174" s="695">
        <v>21883</v>
      </c>
      <c r="C174" s="696">
        <v>21883</v>
      </c>
      <c r="D174" s="414">
        <f t="shared" si="2"/>
        <v>100</v>
      </c>
    </row>
    <row r="175" spans="1:4" s="678" customFormat="1" ht="17.25" customHeight="1">
      <c r="A175" s="697" t="s">
        <v>152</v>
      </c>
      <c r="B175" s="695">
        <v>75</v>
      </c>
      <c r="C175" s="696">
        <v>75</v>
      </c>
      <c r="D175" s="414">
        <f t="shared" si="2"/>
        <v>100</v>
      </c>
    </row>
    <row r="176" spans="1:4" s="678" customFormat="1" ht="17.25" customHeight="1">
      <c r="A176" s="697" t="s">
        <v>181</v>
      </c>
      <c r="B176" s="695">
        <v>9890</v>
      </c>
      <c r="C176" s="696">
        <v>9890</v>
      </c>
      <c r="D176" s="414">
        <f t="shared" si="2"/>
        <v>100</v>
      </c>
    </row>
    <row r="177" spans="1:4" s="678" customFormat="1" ht="17.25" customHeight="1">
      <c r="A177" s="697" t="s">
        <v>246</v>
      </c>
      <c r="B177" s="695">
        <v>12218</v>
      </c>
      <c r="C177" s="696">
        <v>12218</v>
      </c>
      <c r="D177" s="414">
        <f t="shared" si="2"/>
        <v>100</v>
      </c>
    </row>
    <row r="178" spans="1:4" s="678" customFormat="1" ht="17.25" customHeight="1">
      <c r="A178" s="697" t="s">
        <v>247</v>
      </c>
      <c r="B178" s="695">
        <v>1541</v>
      </c>
      <c r="C178" s="696">
        <v>1541</v>
      </c>
      <c r="D178" s="414">
        <f t="shared" si="2"/>
        <v>100</v>
      </c>
    </row>
    <row r="179" spans="1:4" s="678" customFormat="1" ht="17.25" customHeight="1">
      <c r="A179" s="697" t="s">
        <v>159</v>
      </c>
      <c r="B179" s="695">
        <v>444</v>
      </c>
      <c r="C179" s="696">
        <v>444</v>
      </c>
      <c r="D179" s="414">
        <f t="shared" si="2"/>
        <v>100</v>
      </c>
    </row>
    <row r="180" spans="1:4" s="678" customFormat="1" ht="17.25" customHeight="1">
      <c r="A180" s="697" t="s">
        <v>248</v>
      </c>
      <c r="B180" s="695">
        <v>26346</v>
      </c>
      <c r="C180" s="696">
        <v>26346</v>
      </c>
      <c r="D180" s="414">
        <f t="shared" si="2"/>
        <v>100</v>
      </c>
    </row>
    <row r="181" spans="1:4" s="678" customFormat="1" ht="17.25" customHeight="1">
      <c r="A181" s="697" t="s">
        <v>249</v>
      </c>
      <c r="B181" s="695">
        <v>187068</v>
      </c>
      <c r="C181" s="696">
        <v>187068</v>
      </c>
      <c r="D181" s="414">
        <f t="shared" si="2"/>
        <v>100</v>
      </c>
    </row>
    <row r="182" spans="1:4" s="678" customFormat="1" ht="17.25" customHeight="1">
      <c r="A182" s="697" t="s">
        <v>150</v>
      </c>
      <c r="B182" s="695">
        <v>133300</v>
      </c>
      <c r="C182" s="696">
        <v>133300</v>
      </c>
      <c r="D182" s="414">
        <f t="shared" si="2"/>
        <v>100</v>
      </c>
    </row>
    <row r="183" spans="1:4" s="678" customFormat="1" ht="17.25" customHeight="1">
      <c r="A183" s="697" t="s">
        <v>151</v>
      </c>
      <c r="B183" s="695">
        <v>20208</v>
      </c>
      <c r="C183" s="696">
        <v>20208</v>
      </c>
      <c r="D183" s="414">
        <f t="shared" si="2"/>
        <v>100</v>
      </c>
    </row>
    <row r="184" spans="1:4" s="678" customFormat="1" ht="17.25" customHeight="1">
      <c r="A184" s="697" t="s">
        <v>250</v>
      </c>
      <c r="B184" s="695">
        <v>258</v>
      </c>
      <c r="C184" s="696">
        <v>258</v>
      </c>
      <c r="D184" s="414">
        <f t="shared" si="2"/>
        <v>100</v>
      </c>
    </row>
    <row r="185" spans="1:4" s="678" customFormat="1" ht="17.25" customHeight="1">
      <c r="A185" s="697" t="s">
        <v>251</v>
      </c>
      <c r="B185" s="695">
        <v>26770</v>
      </c>
      <c r="C185" s="696">
        <v>26770</v>
      </c>
      <c r="D185" s="414">
        <f t="shared" si="2"/>
        <v>100</v>
      </c>
    </row>
    <row r="186" spans="1:4" s="678" customFormat="1" ht="17.25" customHeight="1">
      <c r="A186" s="697" t="s">
        <v>159</v>
      </c>
      <c r="B186" s="695">
        <v>976</v>
      </c>
      <c r="C186" s="696">
        <v>976</v>
      </c>
      <c r="D186" s="414">
        <f t="shared" si="2"/>
        <v>100</v>
      </c>
    </row>
    <row r="187" spans="1:4" s="678" customFormat="1" ht="17.25" customHeight="1">
      <c r="A187" s="697" t="s">
        <v>252</v>
      </c>
      <c r="B187" s="695">
        <v>5556</v>
      </c>
      <c r="C187" s="696">
        <v>5556</v>
      </c>
      <c r="D187" s="414">
        <f t="shared" si="2"/>
        <v>100</v>
      </c>
    </row>
    <row r="188" spans="1:4" s="678" customFormat="1" ht="17.25" customHeight="1">
      <c r="A188" s="697" t="s">
        <v>253</v>
      </c>
      <c r="B188" s="695">
        <v>268866</v>
      </c>
      <c r="C188" s="696">
        <v>268866</v>
      </c>
      <c r="D188" s="414">
        <f t="shared" si="2"/>
        <v>100</v>
      </c>
    </row>
    <row r="189" spans="1:4" s="678" customFormat="1" ht="17.25" customHeight="1">
      <c r="A189" s="697" t="s">
        <v>150</v>
      </c>
      <c r="B189" s="695">
        <v>178032</v>
      </c>
      <c r="C189" s="696">
        <v>178032</v>
      </c>
      <c r="D189" s="414">
        <f t="shared" si="2"/>
        <v>100</v>
      </c>
    </row>
    <row r="190" spans="1:4" s="678" customFormat="1" ht="17.25" customHeight="1">
      <c r="A190" s="697" t="s">
        <v>151</v>
      </c>
      <c r="B190" s="695">
        <v>36081</v>
      </c>
      <c r="C190" s="696">
        <v>36081</v>
      </c>
      <c r="D190" s="414">
        <f t="shared" si="2"/>
        <v>100</v>
      </c>
    </row>
    <row r="191" spans="1:4" s="678" customFormat="1" ht="17.25" customHeight="1">
      <c r="A191" s="697" t="s">
        <v>254</v>
      </c>
      <c r="B191" s="695">
        <v>45667</v>
      </c>
      <c r="C191" s="696">
        <v>45667</v>
      </c>
      <c r="D191" s="414">
        <f t="shared" si="2"/>
        <v>100</v>
      </c>
    </row>
    <row r="192" spans="1:4" s="678" customFormat="1" ht="17.25" customHeight="1">
      <c r="A192" s="697" t="s">
        <v>255</v>
      </c>
      <c r="B192" s="695">
        <v>763</v>
      </c>
      <c r="C192" s="696">
        <v>763</v>
      </c>
      <c r="D192" s="414">
        <f t="shared" si="2"/>
        <v>100</v>
      </c>
    </row>
    <row r="193" spans="1:5" s="678" customFormat="1" ht="17.25" customHeight="1">
      <c r="A193" s="698" t="s">
        <v>256</v>
      </c>
      <c r="B193" s="699">
        <v>7255</v>
      </c>
      <c r="C193" s="700">
        <v>7255</v>
      </c>
      <c r="D193" s="701">
        <f t="shared" si="2"/>
        <v>100</v>
      </c>
      <c r="E193" s="702"/>
    </row>
    <row r="194" spans="1:4" s="678" customFormat="1" ht="17.25" customHeight="1">
      <c r="A194" s="697" t="s">
        <v>159</v>
      </c>
      <c r="B194" s="695">
        <v>868</v>
      </c>
      <c r="C194" s="696">
        <v>868</v>
      </c>
      <c r="D194" s="414">
        <f t="shared" si="2"/>
        <v>100</v>
      </c>
    </row>
    <row r="195" spans="1:4" s="678" customFormat="1" ht="17.25" customHeight="1">
      <c r="A195" s="697" t="s">
        <v>257</v>
      </c>
      <c r="B195" s="695">
        <v>200</v>
      </c>
      <c r="C195" s="696">
        <v>200</v>
      </c>
      <c r="D195" s="414">
        <f t="shared" si="2"/>
        <v>100</v>
      </c>
    </row>
    <row r="196" spans="1:4" s="678" customFormat="1" ht="17.25" customHeight="1">
      <c r="A196" s="697" t="s">
        <v>258</v>
      </c>
      <c r="B196" s="695">
        <v>10143</v>
      </c>
      <c r="C196" s="696">
        <v>10143</v>
      </c>
      <c r="D196" s="414">
        <f aca="true" t="shared" si="3" ref="D196:D259">C196/B196*100</f>
        <v>100</v>
      </c>
    </row>
    <row r="197" spans="1:4" s="678" customFormat="1" ht="17.25" customHeight="1">
      <c r="A197" s="697" t="s">
        <v>150</v>
      </c>
      <c r="B197" s="695">
        <v>4991</v>
      </c>
      <c r="C197" s="696">
        <v>4991</v>
      </c>
      <c r="D197" s="414">
        <f t="shared" si="3"/>
        <v>100</v>
      </c>
    </row>
    <row r="198" spans="1:4" s="678" customFormat="1" ht="17.25" customHeight="1">
      <c r="A198" s="697" t="s">
        <v>151</v>
      </c>
      <c r="B198" s="695">
        <v>1289</v>
      </c>
      <c r="C198" s="696">
        <v>1289</v>
      </c>
      <c r="D198" s="414">
        <f t="shared" si="3"/>
        <v>100</v>
      </c>
    </row>
    <row r="199" spans="1:4" s="678" customFormat="1" ht="17.25" customHeight="1">
      <c r="A199" s="697" t="s">
        <v>259</v>
      </c>
      <c r="B199" s="695">
        <v>98</v>
      </c>
      <c r="C199" s="696">
        <v>98</v>
      </c>
      <c r="D199" s="414">
        <f t="shared" si="3"/>
        <v>100</v>
      </c>
    </row>
    <row r="200" spans="1:4" s="678" customFormat="1" ht="17.25" customHeight="1">
      <c r="A200" s="697" t="s">
        <v>260</v>
      </c>
      <c r="B200" s="695">
        <v>142</v>
      </c>
      <c r="C200" s="696">
        <v>142</v>
      </c>
      <c r="D200" s="414">
        <f t="shared" si="3"/>
        <v>100</v>
      </c>
    </row>
    <row r="201" spans="1:4" s="678" customFormat="1" ht="17.25" customHeight="1">
      <c r="A201" s="697" t="s">
        <v>261</v>
      </c>
      <c r="B201" s="695">
        <v>464</v>
      </c>
      <c r="C201" s="696">
        <v>464</v>
      </c>
      <c r="D201" s="414">
        <f t="shared" si="3"/>
        <v>100</v>
      </c>
    </row>
    <row r="202" spans="1:4" s="678" customFormat="1" ht="17.25" customHeight="1">
      <c r="A202" s="697" t="s">
        <v>262</v>
      </c>
      <c r="B202" s="695">
        <v>170</v>
      </c>
      <c r="C202" s="696">
        <v>170</v>
      </c>
      <c r="D202" s="414">
        <f t="shared" si="3"/>
        <v>100</v>
      </c>
    </row>
    <row r="203" spans="1:4" s="678" customFormat="1" ht="17.25" customHeight="1">
      <c r="A203" s="697" t="s">
        <v>263</v>
      </c>
      <c r="B203" s="695">
        <v>225</v>
      </c>
      <c r="C203" s="696">
        <v>225</v>
      </c>
      <c r="D203" s="414">
        <f t="shared" si="3"/>
        <v>100</v>
      </c>
    </row>
    <row r="204" spans="1:4" s="678" customFormat="1" ht="17.25" customHeight="1">
      <c r="A204" s="697" t="s">
        <v>264</v>
      </c>
      <c r="B204" s="695">
        <v>54</v>
      </c>
      <c r="C204" s="696">
        <v>54</v>
      </c>
      <c r="D204" s="414">
        <f t="shared" si="3"/>
        <v>100</v>
      </c>
    </row>
    <row r="205" spans="1:4" s="678" customFormat="1" ht="17.25" customHeight="1">
      <c r="A205" s="697" t="s">
        <v>265</v>
      </c>
      <c r="B205" s="695">
        <v>13</v>
      </c>
      <c r="C205" s="696">
        <v>13</v>
      </c>
      <c r="D205" s="414">
        <f t="shared" si="3"/>
        <v>100</v>
      </c>
    </row>
    <row r="206" spans="1:4" s="678" customFormat="1" ht="17.25" customHeight="1">
      <c r="A206" s="697" t="s">
        <v>266</v>
      </c>
      <c r="B206" s="695">
        <v>48</v>
      </c>
      <c r="C206" s="696">
        <v>48</v>
      </c>
      <c r="D206" s="414">
        <f t="shared" si="3"/>
        <v>100</v>
      </c>
    </row>
    <row r="207" spans="1:4" s="678" customFormat="1" ht="17.25" customHeight="1">
      <c r="A207" s="697" t="s">
        <v>181</v>
      </c>
      <c r="B207" s="695">
        <v>1614</v>
      </c>
      <c r="C207" s="696">
        <v>1614</v>
      </c>
      <c r="D207" s="414">
        <f t="shared" si="3"/>
        <v>100</v>
      </c>
    </row>
    <row r="208" spans="1:4" s="678" customFormat="1" ht="17.25" customHeight="1">
      <c r="A208" s="697" t="s">
        <v>159</v>
      </c>
      <c r="B208" s="695">
        <v>775</v>
      </c>
      <c r="C208" s="696">
        <v>775</v>
      </c>
      <c r="D208" s="414">
        <f t="shared" si="3"/>
        <v>100</v>
      </c>
    </row>
    <row r="209" spans="1:4" s="678" customFormat="1" ht="17.25" customHeight="1">
      <c r="A209" s="697" t="s">
        <v>267</v>
      </c>
      <c r="B209" s="695">
        <v>260</v>
      </c>
      <c r="C209" s="696">
        <v>260</v>
      </c>
      <c r="D209" s="414">
        <f t="shared" si="3"/>
        <v>100</v>
      </c>
    </row>
    <row r="210" spans="1:4" s="678" customFormat="1" ht="17.25" customHeight="1">
      <c r="A210" s="697" t="s">
        <v>268</v>
      </c>
      <c r="B210" s="695">
        <v>4611</v>
      </c>
      <c r="C210" s="696">
        <v>4611</v>
      </c>
      <c r="D210" s="414">
        <f t="shared" si="3"/>
        <v>100</v>
      </c>
    </row>
    <row r="211" spans="1:4" s="678" customFormat="1" ht="17.25" customHeight="1">
      <c r="A211" s="697" t="s">
        <v>269</v>
      </c>
      <c r="B211" s="695">
        <v>4611</v>
      </c>
      <c r="C211" s="696">
        <v>4611</v>
      </c>
      <c r="D211" s="414">
        <f t="shared" si="3"/>
        <v>100</v>
      </c>
    </row>
    <row r="212" spans="1:4" s="678" customFormat="1" ht="17.25" customHeight="1">
      <c r="A212" s="697" t="s">
        <v>270</v>
      </c>
      <c r="B212" s="695">
        <v>1026644</v>
      </c>
      <c r="C212" s="696">
        <v>1026644</v>
      </c>
      <c r="D212" s="414">
        <f t="shared" si="3"/>
        <v>100</v>
      </c>
    </row>
    <row r="213" spans="1:4" s="678" customFormat="1" ht="17.25" customHeight="1">
      <c r="A213" s="697" t="s">
        <v>271</v>
      </c>
      <c r="B213" s="695">
        <v>2597</v>
      </c>
      <c r="C213" s="696">
        <v>2597</v>
      </c>
      <c r="D213" s="414">
        <f t="shared" si="3"/>
        <v>100</v>
      </c>
    </row>
    <row r="214" spans="1:4" s="678" customFormat="1" ht="17.25" customHeight="1">
      <c r="A214" s="697" t="s">
        <v>150</v>
      </c>
      <c r="B214" s="695">
        <v>2369</v>
      </c>
      <c r="C214" s="696">
        <v>2369</v>
      </c>
      <c r="D214" s="414">
        <f t="shared" si="3"/>
        <v>100</v>
      </c>
    </row>
    <row r="215" spans="1:4" s="678" customFormat="1" ht="17.25" customHeight="1">
      <c r="A215" s="697" t="s">
        <v>152</v>
      </c>
      <c r="B215" s="695">
        <v>228</v>
      </c>
      <c r="C215" s="696">
        <v>228</v>
      </c>
      <c r="D215" s="414">
        <f t="shared" si="3"/>
        <v>100</v>
      </c>
    </row>
    <row r="216" spans="1:4" s="678" customFormat="1" ht="17.25" customHeight="1">
      <c r="A216" s="697" t="s">
        <v>272</v>
      </c>
      <c r="B216" s="695">
        <v>822227</v>
      </c>
      <c r="C216" s="696">
        <v>822227</v>
      </c>
      <c r="D216" s="414">
        <f t="shared" si="3"/>
        <v>100</v>
      </c>
    </row>
    <row r="217" spans="1:4" s="678" customFormat="1" ht="17.25" customHeight="1">
      <c r="A217" s="697" t="s">
        <v>273</v>
      </c>
      <c r="B217" s="695">
        <v>1809</v>
      </c>
      <c r="C217" s="696">
        <v>1809</v>
      </c>
      <c r="D217" s="414">
        <f t="shared" si="3"/>
        <v>100</v>
      </c>
    </row>
    <row r="218" spans="1:4" s="678" customFormat="1" ht="17.25" customHeight="1">
      <c r="A218" s="697" t="s">
        <v>274</v>
      </c>
      <c r="B218" s="695">
        <v>4845</v>
      </c>
      <c r="C218" s="696">
        <v>4845</v>
      </c>
      <c r="D218" s="414">
        <f t="shared" si="3"/>
        <v>100</v>
      </c>
    </row>
    <row r="219" spans="1:4" s="678" customFormat="1" ht="17.25" customHeight="1">
      <c r="A219" s="697" t="s">
        <v>275</v>
      </c>
      <c r="B219" s="695">
        <v>11021</v>
      </c>
      <c r="C219" s="696">
        <v>11021</v>
      </c>
      <c r="D219" s="414">
        <f t="shared" si="3"/>
        <v>100</v>
      </c>
    </row>
    <row r="220" spans="1:4" s="678" customFormat="1" ht="17.25" customHeight="1">
      <c r="A220" s="697" t="s">
        <v>276</v>
      </c>
      <c r="B220" s="695">
        <v>768362</v>
      </c>
      <c r="C220" s="696">
        <v>768362</v>
      </c>
      <c r="D220" s="414">
        <f t="shared" si="3"/>
        <v>100</v>
      </c>
    </row>
    <row r="221" spans="1:4" s="678" customFormat="1" ht="17.25" customHeight="1">
      <c r="A221" s="697" t="s">
        <v>277</v>
      </c>
      <c r="B221" s="695">
        <v>36190</v>
      </c>
      <c r="C221" s="696">
        <v>36190</v>
      </c>
      <c r="D221" s="414">
        <f t="shared" si="3"/>
        <v>100</v>
      </c>
    </row>
    <row r="222" spans="1:4" s="678" customFormat="1" ht="17.25" customHeight="1">
      <c r="A222" s="697" t="s">
        <v>278</v>
      </c>
      <c r="B222" s="695">
        <v>130614</v>
      </c>
      <c r="C222" s="696">
        <v>130614</v>
      </c>
      <c r="D222" s="414">
        <f t="shared" si="3"/>
        <v>100</v>
      </c>
    </row>
    <row r="223" spans="1:4" s="678" customFormat="1" ht="17.25" customHeight="1">
      <c r="A223" s="697" t="s">
        <v>279</v>
      </c>
      <c r="B223" s="695">
        <v>10104</v>
      </c>
      <c r="C223" s="696">
        <v>10104</v>
      </c>
      <c r="D223" s="414">
        <f t="shared" si="3"/>
        <v>100</v>
      </c>
    </row>
    <row r="224" spans="1:4" s="678" customFormat="1" ht="17.25" customHeight="1">
      <c r="A224" s="697" t="s">
        <v>280</v>
      </c>
      <c r="B224" s="695">
        <v>6084</v>
      </c>
      <c r="C224" s="696">
        <v>6084</v>
      </c>
      <c r="D224" s="414">
        <f t="shared" si="3"/>
        <v>100</v>
      </c>
    </row>
    <row r="225" spans="1:4" s="678" customFormat="1" ht="17.25" customHeight="1">
      <c r="A225" s="697" t="s">
        <v>281</v>
      </c>
      <c r="B225" s="695">
        <v>114303</v>
      </c>
      <c r="C225" s="696">
        <v>114303</v>
      </c>
      <c r="D225" s="414">
        <f t="shared" si="3"/>
        <v>100</v>
      </c>
    </row>
    <row r="226" spans="1:4" s="678" customFormat="1" ht="17.25" customHeight="1">
      <c r="A226" s="697" t="s">
        <v>282</v>
      </c>
      <c r="B226" s="695">
        <v>123</v>
      </c>
      <c r="C226" s="696">
        <v>123</v>
      </c>
      <c r="D226" s="414">
        <f t="shared" si="3"/>
        <v>100</v>
      </c>
    </row>
    <row r="227" spans="1:4" s="678" customFormat="1" ht="17.25" customHeight="1">
      <c r="A227" s="697" t="s">
        <v>283</v>
      </c>
      <c r="B227" s="695">
        <v>18584</v>
      </c>
      <c r="C227" s="696">
        <v>18584</v>
      </c>
      <c r="D227" s="414">
        <f t="shared" si="3"/>
        <v>100</v>
      </c>
    </row>
    <row r="228" spans="1:4" s="678" customFormat="1" ht="17.25" customHeight="1">
      <c r="A228" s="697" t="s">
        <v>284</v>
      </c>
      <c r="B228" s="695">
        <v>18275</v>
      </c>
      <c r="C228" s="696">
        <v>18275</v>
      </c>
      <c r="D228" s="414">
        <f t="shared" si="3"/>
        <v>100</v>
      </c>
    </row>
    <row r="229" spans="1:4" s="678" customFormat="1" ht="17.25" customHeight="1">
      <c r="A229" s="697" t="s">
        <v>285</v>
      </c>
      <c r="B229" s="695">
        <v>309</v>
      </c>
      <c r="C229" s="696">
        <v>309</v>
      </c>
      <c r="D229" s="414">
        <f t="shared" si="3"/>
        <v>100</v>
      </c>
    </row>
    <row r="230" spans="1:4" s="678" customFormat="1" ht="17.25" customHeight="1">
      <c r="A230" s="697" t="s">
        <v>286</v>
      </c>
      <c r="B230" s="695">
        <v>3674</v>
      </c>
      <c r="C230" s="696">
        <v>3674</v>
      </c>
      <c r="D230" s="414">
        <f t="shared" si="3"/>
        <v>100</v>
      </c>
    </row>
    <row r="231" spans="1:5" s="678" customFormat="1" ht="17.25" customHeight="1">
      <c r="A231" s="698" t="s">
        <v>287</v>
      </c>
      <c r="B231" s="699">
        <v>2884</v>
      </c>
      <c r="C231" s="700">
        <v>2884</v>
      </c>
      <c r="D231" s="701">
        <f t="shared" si="3"/>
        <v>100</v>
      </c>
      <c r="E231" s="702"/>
    </row>
    <row r="232" spans="1:4" s="678" customFormat="1" ht="17.25" customHeight="1">
      <c r="A232" s="697" t="s">
        <v>288</v>
      </c>
      <c r="B232" s="695">
        <v>398</v>
      </c>
      <c r="C232" s="696">
        <v>398</v>
      </c>
      <c r="D232" s="414">
        <f t="shared" si="3"/>
        <v>100</v>
      </c>
    </row>
    <row r="233" spans="1:4" s="678" customFormat="1" ht="17.25" customHeight="1">
      <c r="A233" s="697" t="s">
        <v>289</v>
      </c>
      <c r="B233" s="695">
        <v>392</v>
      </c>
      <c r="C233" s="696">
        <v>392</v>
      </c>
      <c r="D233" s="414">
        <f t="shared" si="3"/>
        <v>100</v>
      </c>
    </row>
    <row r="234" spans="1:4" s="678" customFormat="1" ht="17.25" customHeight="1">
      <c r="A234" s="697" t="s">
        <v>290</v>
      </c>
      <c r="B234" s="695">
        <v>14359</v>
      </c>
      <c r="C234" s="696">
        <v>14359</v>
      </c>
      <c r="D234" s="414">
        <f t="shared" si="3"/>
        <v>100</v>
      </c>
    </row>
    <row r="235" spans="1:4" s="678" customFormat="1" ht="17.25" customHeight="1">
      <c r="A235" s="697" t="s">
        <v>291</v>
      </c>
      <c r="B235" s="695">
        <v>14359</v>
      </c>
      <c r="C235" s="696">
        <v>14359</v>
      </c>
      <c r="D235" s="414">
        <f t="shared" si="3"/>
        <v>100</v>
      </c>
    </row>
    <row r="236" spans="1:4" s="678" customFormat="1" ht="17.25" customHeight="1">
      <c r="A236" s="697" t="s">
        <v>292</v>
      </c>
      <c r="B236" s="695">
        <v>34589</v>
      </c>
      <c r="C236" s="696">
        <v>34589</v>
      </c>
      <c r="D236" s="414">
        <f t="shared" si="3"/>
        <v>100</v>
      </c>
    </row>
    <row r="237" spans="1:4" s="678" customFormat="1" ht="17.25" customHeight="1">
      <c r="A237" s="697" t="s">
        <v>293</v>
      </c>
      <c r="B237" s="695">
        <v>34589</v>
      </c>
      <c r="C237" s="696">
        <v>34589</v>
      </c>
      <c r="D237" s="414">
        <f t="shared" si="3"/>
        <v>100</v>
      </c>
    </row>
    <row r="238" spans="1:4" s="678" customFormat="1" ht="17.25" customHeight="1">
      <c r="A238" s="697" t="s">
        <v>294</v>
      </c>
      <c r="B238" s="695">
        <v>185875</v>
      </c>
      <c r="C238" s="696">
        <v>185875</v>
      </c>
      <c r="D238" s="414">
        <f t="shared" si="3"/>
        <v>100</v>
      </c>
    </row>
    <row r="239" spans="1:4" s="678" customFormat="1" ht="17.25" customHeight="1">
      <c r="A239" s="697" t="s">
        <v>295</v>
      </c>
      <c r="B239" s="695">
        <v>4008</v>
      </c>
      <c r="C239" s="696">
        <v>4008</v>
      </c>
      <c r="D239" s="414">
        <f t="shared" si="3"/>
        <v>100</v>
      </c>
    </row>
    <row r="240" spans="1:4" s="678" customFormat="1" ht="17.25" customHeight="1">
      <c r="A240" s="697" t="s">
        <v>150</v>
      </c>
      <c r="B240" s="695">
        <v>3754</v>
      </c>
      <c r="C240" s="696">
        <v>3754</v>
      </c>
      <c r="D240" s="414">
        <f t="shared" si="3"/>
        <v>100</v>
      </c>
    </row>
    <row r="241" spans="1:4" s="678" customFormat="1" ht="17.25" customHeight="1">
      <c r="A241" s="697" t="s">
        <v>151</v>
      </c>
      <c r="B241" s="695">
        <v>21</v>
      </c>
      <c r="C241" s="696">
        <v>21</v>
      </c>
      <c r="D241" s="414">
        <f t="shared" si="3"/>
        <v>100</v>
      </c>
    </row>
    <row r="242" spans="1:4" s="678" customFormat="1" ht="17.25" customHeight="1">
      <c r="A242" s="697" t="s">
        <v>152</v>
      </c>
      <c r="B242" s="695">
        <v>119</v>
      </c>
      <c r="C242" s="696">
        <v>119</v>
      </c>
      <c r="D242" s="414">
        <f t="shared" si="3"/>
        <v>100</v>
      </c>
    </row>
    <row r="243" spans="1:4" s="678" customFormat="1" ht="17.25" customHeight="1">
      <c r="A243" s="697" t="s">
        <v>296</v>
      </c>
      <c r="B243" s="695">
        <v>114</v>
      </c>
      <c r="C243" s="696">
        <v>114</v>
      </c>
      <c r="D243" s="414">
        <f t="shared" si="3"/>
        <v>100</v>
      </c>
    </row>
    <row r="244" spans="1:4" s="678" customFormat="1" ht="17.25" customHeight="1">
      <c r="A244" s="697" t="s">
        <v>297</v>
      </c>
      <c r="B244" s="695">
        <v>30548</v>
      </c>
      <c r="C244" s="696">
        <v>30548</v>
      </c>
      <c r="D244" s="414">
        <f t="shared" si="3"/>
        <v>100</v>
      </c>
    </row>
    <row r="245" spans="1:4" s="678" customFormat="1" ht="17.25" customHeight="1">
      <c r="A245" s="697" t="s">
        <v>298</v>
      </c>
      <c r="B245" s="695">
        <v>27327</v>
      </c>
      <c r="C245" s="696">
        <v>27327</v>
      </c>
      <c r="D245" s="414">
        <f t="shared" si="3"/>
        <v>100</v>
      </c>
    </row>
    <row r="246" spans="1:4" s="678" customFormat="1" ht="17.25" customHeight="1">
      <c r="A246" s="697" t="s">
        <v>299</v>
      </c>
      <c r="B246" s="695">
        <v>2651</v>
      </c>
      <c r="C246" s="696">
        <v>2651</v>
      </c>
      <c r="D246" s="414">
        <f t="shared" si="3"/>
        <v>100</v>
      </c>
    </row>
    <row r="247" spans="1:4" s="678" customFormat="1" ht="17.25" customHeight="1">
      <c r="A247" s="697" t="s">
        <v>300</v>
      </c>
      <c r="B247" s="695">
        <v>570</v>
      </c>
      <c r="C247" s="696">
        <v>570</v>
      </c>
      <c r="D247" s="414">
        <f t="shared" si="3"/>
        <v>100</v>
      </c>
    </row>
    <row r="248" spans="1:4" s="678" customFormat="1" ht="17.25" customHeight="1">
      <c r="A248" s="697" t="s">
        <v>301</v>
      </c>
      <c r="B248" s="695">
        <v>10076</v>
      </c>
      <c r="C248" s="696">
        <v>10076</v>
      </c>
      <c r="D248" s="414">
        <f t="shared" si="3"/>
        <v>100</v>
      </c>
    </row>
    <row r="249" spans="1:4" s="678" customFormat="1" ht="17.25" customHeight="1">
      <c r="A249" s="697" t="s">
        <v>298</v>
      </c>
      <c r="B249" s="695">
        <v>4026</v>
      </c>
      <c r="C249" s="696">
        <v>4026</v>
      </c>
      <c r="D249" s="414">
        <f t="shared" si="3"/>
        <v>100</v>
      </c>
    </row>
    <row r="250" spans="1:4" s="678" customFormat="1" ht="17.25" customHeight="1">
      <c r="A250" s="697" t="s">
        <v>302</v>
      </c>
      <c r="B250" s="695">
        <v>4050</v>
      </c>
      <c r="C250" s="696">
        <v>4050</v>
      </c>
      <c r="D250" s="414">
        <f t="shared" si="3"/>
        <v>100</v>
      </c>
    </row>
    <row r="251" spans="1:4" s="678" customFormat="1" ht="17.25" customHeight="1">
      <c r="A251" s="697" t="s">
        <v>303</v>
      </c>
      <c r="B251" s="695">
        <v>2000</v>
      </c>
      <c r="C251" s="696">
        <v>2000</v>
      </c>
      <c r="D251" s="414">
        <f t="shared" si="3"/>
        <v>100</v>
      </c>
    </row>
    <row r="252" spans="1:4" s="678" customFormat="1" ht="17.25" customHeight="1">
      <c r="A252" s="697" t="s">
        <v>304</v>
      </c>
      <c r="B252" s="695">
        <v>22738</v>
      </c>
      <c r="C252" s="696">
        <v>22738</v>
      </c>
      <c r="D252" s="414">
        <f t="shared" si="3"/>
        <v>100</v>
      </c>
    </row>
    <row r="253" spans="1:4" s="678" customFormat="1" ht="17.25" customHeight="1">
      <c r="A253" s="697" t="s">
        <v>298</v>
      </c>
      <c r="B253" s="695">
        <v>6065</v>
      </c>
      <c r="C253" s="696">
        <v>6065</v>
      </c>
      <c r="D253" s="414">
        <f t="shared" si="3"/>
        <v>100</v>
      </c>
    </row>
    <row r="254" spans="1:4" s="678" customFormat="1" ht="17.25" customHeight="1">
      <c r="A254" s="697" t="s">
        <v>305</v>
      </c>
      <c r="B254" s="695">
        <v>3863</v>
      </c>
      <c r="C254" s="696">
        <v>3863</v>
      </c>
      <c r="D254" s="414">
        <f t="shared" si="3"/>
        <v>100</v>
      </c>
    </row>
    <row r="255" spans="1:4" s="678" customFormat="1" ht="17.25" customHeight="1">
      <c r="A255" s="697" t="s">
        <v>306</v>
      </c>
      <c r="B255" s="695">
        <v>12810</v>
      </c>
      <c r="C255" s="696">
        <v>12810</v>
      </c>
      <c r="D255" s="414">
        <f t="shared" si="3"/>
        <v>100</v>
      </c>
    </row>
    <row r="256" spans="1:4" s="678" customFormat="1" ht="17.25" customHeight="1">
      <c r="A256" s="697" t="s">
        <v>307</v>
      </c>
      <c r="B256" s="695">
        <v>9847</v>
      </c>
      <c r="C256" s="696">
        <v>9847</v>
      </c>
      <c r="D256" s="414">
        <f t="shared" si="3"/>
        <v>100</v>
      </c>
    </row>
    <row r="257" spans="1:4" s="678" customFormat="1" ht="17.25" customHeight="1">
      <c r="A257" s="697" t="s">
        <v>308</v>
      </c>
      <c r="B257" s="695">
        <v>6101</v>
      </c>
      <c r="C257" s="696">
        <v>6101</v>
      </c>
      <c r="D257" s="414">
        <f t="shared" si="3"/>
        <v>100</v>
      </c>
    </row>
    <row r="258" spans="1:4" s="678" customFormat="1" ht="17.25" customHeight="1">
      <c r="A258" s="697" t="s">
        <v>309</v>
      </c>
      <c r="B258" s="695">
        <v>2087</v>
      </c>
      <c r="C258" s="696">
        <v>2087</v>
      </c>
      <c r="D258" s="414">
        <f t="shared" si="3"/>
        <v>100</v>
      </c>
    </row>
    <row r="259" spans="1:4" s="678" customFormat="1" ht="17.25" customHeight="1">
      <c r="A259" s="697" t="s">
        <v>310</v>
      </c>
      <c r="B259" s="695">
        <v>860</v>
      </c>
      <c r="C259" s="696">
        <v>860</v>
      </c>
      <c r="D259" s="414">
        <f t="shared" si="3"/>
        <v>100</v>
      </c>
    </row>
    <row r="260" spans="1:4" s="678" customFormat="1" ht="17.25" customHeight="1">
      <c r="A260" s="697" t="s">
        <v>311</v>
      </c>
      <c r="B260" s="695">
        <v>799</v>
      </c>
      <c r="C260" s="696">
        <v>799</v>
      </c>
      <c r="D260" s="414">
        <f aca="true" t="shared" si="4" ref="D260:D323">C260/B260*100</f>
        <v>100</v>
      </c>
    </row>
    <row r="261" spans="1:4" s="678" customFormat="1" ht="17.25" customHeight="1">
      <c r="A261" s="697" t="s">
        <v>312</v>
      </c>
      <c r="B261" s="695">
        <v>7272</v>
      </c>
      <c r="C261" s="696">
        <v>7272</v>
      </c>
      <c r="D261" s="414">
        <f t="shared" si="4"/>
        <v>100</v>
      </c>
    </row>
    <row r="262" spans="1:4" s="678" customFormat="1" ht="17.25" customHeight="1">
      <c r="A262" s="697" t="s">
        <v>298</v>
      </c>
      <c r="B262" s="695">
        <v>1794</v>
      </c>
      <c r="C262" s="696">
        <v>1794</v>
      </c>
      <c r="D262" s="414">
        <f t="shared" si="4"/>
        <v>100</v>
      </c>
    </row>
    <row r="263" spans="1:4" s="678" customFormat="1" ht="17.25" customHeight="1">
      <c r="A263" s="697" t="s">
        <v>313</v>
      </c>
      <c r="B263" s="695">
        <v>2107</v>
      </c>
      <c r="C263" s="696">
        <v>2107</v>
      </c>
      <c r="D263" s="414">
        <f t="shared" si="4"/>
        <v>100</v>
      </c>
    </row>
    <row r="264" spans="1:4" s="678" customFormat="1" ht="17.25" customHeight="1">
      <c r="A264" s="697" t="s">
        <v>314</v>
      </c>
      <c r="B264" s="695">
        <v>3270</v>
      </c>
      <c r="C264" s="696">
        <v>3270</v>
      </c>
      <c r="D264" s="414">
        <f t="shared" si="4"/>
        <v>100</v>
      </c>
    </row>
    <row r="265" spans="1:4" s="678" customFormat="1" ht="17.25" customHeight="1">
      <c r="A265" s="697" t="s">
        <v>315</v>
      </c>
      <c r="B265" s="695">
        <v>101</v>
      </c>
      <c r="C265" s="696">
        <v>101</v>
      </c>
      <c r="D265" s="414">
        <f t="shared" si="4"/>
        <v>100</v>
      </c>
    </row>
    <row r="266" spans="1:4" s="678" customFormat="1" ht="17.25" customHeight="1">
      <c r="A266" s="697" t="s">
        <v>316</v>
      </c>
      <c r="B266" s="695">
        <v>5813</v>
      </c>
      <c r="C266" s="696">
        <v>5813</v>
      </c>
      <c r="D266" s="414">
        <f t="shared" si="4"/>
        <v>100</v>
      </c>
    </row>
    <row r="267" spans="1:4" s="678" customFormat="1" ht="17.25" customHeight="1">
      <c r="A267" s="697" t="s">
        <v>317</v>
      </c>
      <c r="B267" s="695">
        <v>10</v>
      </c>
      <c r="C267" s="696">
        <v>10</v>
      </c>
      <c r="D267" s="414">
        <f t="shared" si="4"/>
        <v>100</v>
      </c>
    </row>
    <row r="268" spans="1:4" s="678" customFormat="1" ht="17.25" customHeight="1">
      <c r="A268" s="697" t="s">
        <v>318</v>
      </c>
      <c r="B268" s="695">
        <v>5803</v>
      </c>
      <c r="C268" s="696">
        <v>5803</v>
      </c>
      <c r="D268" s="414">
        <f t="shared" si="4"/>
        <v>100</v>
      </c>
    </row>
    <row r="269" spans="1:5" s="678" customFormat="1" ht="17.25" customHeight="1">
      <c r="A269" s="698" t="s">
        <v>319</v>
      </c>
      <c r="B269" s="699">
        <v>25960</v>
      </c>
      <c r="C269" s="700">
        <v>25960</v>
      </c>
      <c r="D269" s="701">
        <f t="shared" si="4"/>
        <v>100</v>
      </c>
      <c r="E269" s="702"/>
    </row>
    <row r="270" spans="1:4" s="678" customFormat="1" ht="17.25" customHeight="1">
      <c r="A270" s="697" t="s">
        <v>320</v>
      </c>
      <c r="B270" s="695">
        <v>25960</v>
      </c>
      <c r="C270" s="696">
        <v>25960</v>
      </c>
      <c r="D270" s="414">
        <f t="shared" si="4"/>
        <v>100</v>
      </c>
    </row>
    <row r="271" spans="1:4" s="678" customFormat="1" ht="17.25" customHeight="1">
      <c r="A271" s="697" t="s">
        <v>321</v>
      </c>
      <c r="B271" s="695">
        <v>69613</v>
      </c>
      <c r="C271" s="696">
        <v>69613</v>
      </c>
      <c r="D271" s="414">
        <f t="shared" si="4"/>
        <v>100</v>
      </c>
    </row>
    <row r="272" spans="1:4" s="678" customFormat="1" ht="17.25" customHeight="1">
      <c r="A272" s="697" t="s">
        <v>322</v>
      </c>
      <c r="B272" s="695">
        <v>1149</v>
      </c>
      <c r="C272" s="696">
        <v>1149</v>
      </c>
      <c r="D272" s="414">
        <f t="shared" si="4"/>
        <v>100</v>
      </c>
    </row>
    <row r="273" spans="1:4" s="678" customFormat="1" ht="17.25" customHeight="1">
      <c r="A273" s="697" t="s">
        <v>323</v>
      </c>
      <c r="B273" s="695">
        <v>12638</v>
      </c>
      <c r="C273" s="696">
        <v>12638</v>
      </c>
      <c r="D273" s="414">
        <f t="shared" si="4"/>
        <v>100</v>
      </c>
    </row>
    <row r="274" spans="1:4" s="678" customFormat="1" ht="17.25" customHeight="1">
      <c r="A274" s="697" t="s">
        <v>324</v>
      </c>
      <c r="B274" s="695">
        <v>55826</v>
      </c>
      <c r="C274" s="696">
        <v>55826</v>
      </c>
      <c r="D274" s="414">
        <f t="shared" si="4"/>
        <v>100</v>
      </c>
    </row>
    <row r="275" spans="1:4" s="678" customFormat="1" ht="17.25" customHeight="1">
      <c r="A275" s="697" t="s">
        <v>325</v>
      </c>
      <c r="B275" s="695">
        <v>191782</v>
      </c>
      <c r="C275" s="696">
        <v>191782</v>
      </c>
      <c r="D275" s="414">
        <f t="shared" si="4"/>
        <v>100</v>
      </c>
    </row>
    <row r="276" spans="1:4" s="678" customFormat="1" ht="17.25" customHeight="1">
      <c r="A276" s="697" t="s">
        <v>326</v>
      </c>
      <c r="B276" s="695">
        <v>69108</v>
      </c>
      <c r="C276" s="696">
        <v>69108</v>
      </c>
      <c r="D276" s="414">
        <f t="shared" si="4"/>
        <v>100</v>
      </c>
    </row>
    <row r="277" spans="1:4" s="678" customFormat="1" ht="17.25" customHeight="1">
      <c r="A277" s="697" t="s">
        <v>150</v>
      </c>
      <c r="B277" s="695">
        <v>4750</v>
      </c>
      <c r="C277" s="696">
        <v>4750</v>
      </c>
      <c r="D277" s="414">
        <f t="shared" si="4"/>
        <v>100</v>
      </c>
    </row>
    <row r="278" spans="1:4" s="678" customFormat="1" ht="17.25" customHeight="1">
      <c r="A278" s="697" t="s">
        <v>151</v>
      </c>
      <c r="B278" s="695">
        <v>89</v>
      </c>
      <c r="C278" s="696">
        <v>89</v>
      </c>
      <c r="D278" s="414">
        <f t="shared" si="4"/>
        <v>100</v>
      </c>
    </row>
    <row r="279" spans="1:4" s="678" customFormat="1" ht="17.25" customHeight="1">
      <c r="A279" s="697" t="s">
        <v>327</v>
      </c>
      <c r="B279" s="695">
        <v>5663</v>
      </c>
      <c r="C279" s="696">
        <v>5663</v>
      </c>
      <c r="D279" s="414">
        <f t="shared" si="4"/>
        <v>100</v>
      </c>
    </row>
    <row r="280" spans="1:4" s="678" customFormat="1" ht="17.25" customHeight="1">
      <c r="A280" s="697" t="s">
        <v>328</v>
      </c>
      <c r="B280" s="695">
        <v>630</v>
      </c>
      <c r="C280" s="696">
        <v>630</v>
      </c>
      <c r="D280" s="414">
        <f t="shared" si="4"/>
        <v>100</v>
      </c>
    </row>
    <row r="281" spans="1:4" s="678" customFormat="1" ht="17.25" customHeight="1">
      <c r="A281" s="697" t="s">
        <v>329</v>
      </c>
      <c r="B281" s="695">
        <v>7945</v>
      </c>
      <c r="C281" s="696">
        <v>7945</v>
      </c>
      <c r="D281" s="414">
        <f t="shared" si="4"/>
        <v>100</v>
      </c>
    </row>
    <row r="282" spans="1:4" s="678" customFormat="1" ht="17.25" customHeight="1">
      <c r="A282" s="697" t="s">
        <v>330</v>
      </c>
      <c r="B282" s="695">
        <v>1097</v>
      </c>
      <c r="C282" s="696">
        <v>1097</v>
      </c>
      <c r="D282" s="414">
        <f t="shared" si="4"/>
        <v>100</v>
      </c>
    </row>
    <row r="283" spans="1:4" s="678" customFormat="1" ht="17.25" customHeight="1">
      <c r="A283" s="697" t="s">
        <v>331</v>
      </c>
      <c r="B283" s="695">
        <v>1231</v>
      </c>
      <c r="C283" s="696">
        <v>1231</v>
      </c>
      <c r="D283" s="414">
        <f t="shared" si="4"/>
        <v>100</v>
      </c>
    </row>
    <row r="284" spans="1:4" s="678" customFormat="1" ht="17.25" customHeight="1">
      <c r="A284" s="697" t="s">
        <v>332</v>
      </c>
      <c r="B284" s="695">
        <v>545</v>
      </c>
      <c r="C284" s="696">
        <v>545</v>
      </c>
      <c r="D284" s="414">
        <f t="shared" si="4"/>
        <v>100</v>
      </c>
    </row>
    <row r="285" spans="1:4" s="678" customFormat="1" ht="17.25" customHeight="1">
      <c r="A285" s="697" t="s">
        <v>333</v>
      </c>
      <c r="B285" s="695">
        <v>37</v>
      </c>
      <c r="C285" s="696">
        <v>37</v>
      </c>
      <c r="D285" s="414">
        <f t="shared" si="4"/>
        <v>100</v>
      </c>
    </row>
    <row r="286" spans="1:4" s="678" customFormat="1" ht="17.25" customHeight="1">
      <c r="A286" s="697" t="s">
        <v>334</v>
      </c>
      <c r="B286" s="695">
        <v>931</v>
      </c>
      <c r="C286" s="696">
        <v>931</v>
      </c>
      <c r="D286" s="414">
        <f t="shared" si="4"/>
        <v>100</v>
      </c>
    </row>
    <row r="287" spans="1:4" s="678" customFormat="1" ht="17.25" customHeight="1">
      <c r="A287" s="697" t="s">
        <v>335</v>
      </c>
      <c r="B287" s="695">
        <v>46190</v>
      </c>
      <c r="C287" s="696">
        <v>46190</v>
      </c>
      <c r="D287" s="414">
        <f t="shared" si="4"/>
        <v>100</v>
      </c>
    </row>
    <row r="288" spans="1:4" s="678" customFormat="1" ht="17.25" customHeight="1">
      <c r="A288" s="697" t="s">
        <v>336</v>
      </c>
      <c r="B288" s="695">
        <v>11270</v>
      </c>
      <c r="C288" s="696">
        <v>11270</v>
      </c>
      <c r="D288" s="414">
        <f t="shared" si="4"/>
        <v>100</v>
      </c>
    </row>
    <row r="289" spans="1:4" s="678" customFormat="1" ht="17.25" customHeight="1">
      <c r="A289" s="697" t="s">
        <v>337</v>
      </c>
      <c r="B289" s="695">
        <v>4129</v>
      </c>
      <c r="C289" s="696">
        <v>4129</v>
      </c>
      <c r="D289" s="414">
        <f t="shared" si="4"/>
        <v>100</v>
      </c>
    </row>
    <row r="290" spans="1:4" s="678" customFormat="1" ht="17.25" customHeight="1">
      <c r="A290" s="697" t="s">
        <v>338</v>
      </c>
      <c r="B290" s="695">
        <v>6330</v>
      </c>
      <c r="C290" s="696">
        <v>6330</v>
      </c>
      <c r="D290" s="414">
        <f t="shared" si="4"/>
        <v>100</v>
      </c>
    </row>
    <row r="291" spans="1:4" s="678" customFormat="1" ht="17.25" customHeight="1">
      <c r="A291" s="697" t="s">
        <v>339</v>
      </c>
      <c r="B291" s="695">
        <v>811</v>
      </c>
      <c r="C291" s="696">
        <v>811</v>
      </c>
      <c r="D291" s="414">
        <f t="shared" si="4"/>
        <v>100</v>
      </c>
    </row>
    <row r="292" spans="1:4" s="678" customFormat="1" ht="17.25" customHeight="1">
      <c r="A292" s="697" t="s">
        <v>340</v>
      </c>
      <c r="B292" s="695">
        <v>15870</v>
      </c>
      <c r="C292" s="696">
        <v>15870</v>
      </c>
      <c r="D292" s="414">
        <f t="shared" si="4"/>
        <v>100</v>
      </c>
    </row>
    <row r="293" spans="1:4" s="678" customFormat="1" ht="17.25" customHeight="1">
      <c r="A293" s="697" t="s">
        <v>150</v>
      </c>
      <c r="B293" s="695">
        <v>1987</v>
      </c>
      <c r="C293" s="696">
        <v>1987</v>
      </c>
      <c r="D293" s="414">
        <f t="shared" si="4"/>
        <v>100</v>
      </c>
    </row>
    <row r="294" spans="1:4" s="678" customFormat="1" ht="17.25" customHeight="1">
      <c r="A294" s="697" t="s">
        <v>151</v>
      </c>
      <c r="B294" s="695">
        <v>14</v>
      </c>
      <c r="C294" s="696">
        <v>14</v>
      </c>
      <c r="D294" s="414">
        <f t="shared" si="4"/>
        <v>100</v>
      </c>
    </row>
    <row r="295" spans="1:4" s="678" customFormat="1" ht="17.25" customHeight="1">
      <c r="A295" s="697" t="s">
        <v>341</v>
      </c>
      <c r="B295" s="695">
        <v>8847</v>
      </c>
      <c r="C295" s="696">
        <v>8847</v>
      </c>
      <c r="D295" s="414">
        <f t="shared" si="4"/>
        <v>100</v>
      </c>
    </row>
    <row r="296" spans="1:4" s="678" customFormat="1" ht="17.25" customHeight="1">
      <c r="A296" s="697" t="s">
        <v>342</v>
      </c>
      <c r="B296" s="695">
        <v>115</v>
      </c>
      <c r="C296" s="696">
        <v>115</v>
      </c>
      <c r="D296" s="414">
        <f t="shared" si="4"/>
        <v>100</v>
      </c>
    </row>
    <row r="297" spans="1:4" s="678" customFormat="1" ht="17.25" customHeight="1">
      <c r="A297" s="697" t="s">
        <v>343</v>
      </c>
      <c r="B297" s="695">
        <v>4907</v>
      </c>
      <c r="C297" s="696">
        <v>4907</v>
      </c>
      <c r="D297" s="414">
        <f t="shared" si="4"/>
        <v>100</v>
      </c>
    </row>
    <row r="298" spans="1:4" s="678" customFormat="1" ht="17.25" customHeight="1">
      <c r="A298" s="697" t="s">
        <v>344</v>
      </c>
      <c r="B298" s="695">
        <v>13065</v>
      </c>
      <c r="C298" s="696">
        <v>13065</v>
      </c>
      <c r="D298" s="414">
        <f t="shared" si="4"/>
        <v>100</v>
      </c>
    </row>
    <row r="299" spans="1:4" s="678" customFormat="1" ht="17.25" customHeight="1">
      <c r="A299" s="697" t="s">
        <v>150</v>
      </c>
      <c r="B299" s="695">
        <v>312</v>
      </c>
      <c r="C299" s="696">
        <v>312</v>
      </c>
      <c r="D299" s="414">
        <f t="shared" si="4"/>
        <v>100</v>
      </c>
    </row>
    <row r="300" spans="1:4" s="678" customFormat="1" ht="17.25" customHeight="1">
      <c r="A300" s="697" t="s">
        <v>151</v>
      </c>
      <c r="B300" s="695">
        <v>1563</v>
      </c>
      <c r="C300" s="696">
        <v>1563</v>
      </c>
      <c r="D300" s="414">
        <f t="shared" si="4"/>
        <v>100</v>
      </c>
    </row>
    <row r="301" spans="1:4" s="678" customFormat="1" ht="17.25" customHeight="1">
      <c r="A301" s="697" t="s">
        <v>152</v>
      </c>
      <c r="B301" s="695">
        <v>18</v>
      </c>
      <c r="C301" s="696">
        <v>18</v>
      </c>
      <c r="D301" s="414">
        <f t="shared" si="4"/>
        <v>100</v>
      </c>
    </row>
    <row r="302" spans="1:4" s="678" customFormat="1" ht="17.25" customHeight="1">
      <c r="A302" s="697" t="s">
        <v>345</v>
      </c>
      <c r="B302" s="695">
        <v>7679</v>
      </c>
      <c r="C302" s="696">
        <v>7679</v>
      </c>
      <c r="D302" s="414">
        <f t="shared" si="4"/>
        <v>100</v>
      </c>
    </row>
    <row r="303" spans="1:4" s="678" customFormat="1" ht="17.25" customHeight="1">
      <c r="A303" s="697" t="s">
        <v>346</v>
      </c>
      <c r="B303" s="695">
        <v>260</v>
      </c>
      <c r="C303" s="696">
        <v>260</v>
      </c>
      <c r="D303" s="414">
        <f t="shared" si="4"/>
        <v>100</v>
      </c>
    </row>
    <row r="304" spans="1:4" s="678" customFormat="1" ht="17.25" customHeight="1">
      <c r="A304" s="697" t="s">
        <v>347</v>
      </c>
      <c r="B304" s="695">
        <v>3233</v>
      </c>
      <c r="C304" s="696">
        <v>3233</v>
      </c>
      <c r="D304" s="414">
        <f t="shared" si="4"/>
        <v>100</v>
      </c>
    </row>
    <row r="305" spans="1:4" s="678" customFormat="1" ht="17.25" customHeight="1">
      <c r="A305" s="697" t="s">
        <v>348</v>
      </c>
      <c r="B305" s="695">
        <v>81789</v>
      </c>
      <c r="C305" s="696">
        <v>81789</v>
      </c>
      <c r="D305" s="414">
        <f t="shared" si="4"/>
        <v>100</v>
      </c>
    </row>
    <row r="306" spans="1:4" s="678" customFormat="1" ht="17.25" customHeight="1">
      <c r="A306" s="697" t="s">
        <v>150</v>
      </c>
      <c r="B306" s="695">
        <v>2335</v>
      </c>
      <c r="C306" s="696">
        <v>2335</v>
      </c>
      <c r="D306" s="414">
        <f t="shared" si="4"/>
        <v>100</v>
      </c>
    </row>
    <row r="307" spans="1:5" s="678" customFormat="1" ht="17.25" customHeight="1">
      <c r="A307" s="698" t="s">
        <v>151</v>
      </c>
      <c r="B307" s="699">
        <v>116</v>
      </c>
      <c r="C307" s="700">
        <v>116</v>
      </c>
      <c r="D307" s="701">
        <f t="shared" si="4"/>
        <v>100</v>
      </c>
      <c r="E307" s="702"/>
    </row>
    <row r="308" spans="1:4" s="678" customFormat="1" ht="17.25" customHeight="1">
      <c r="A308" s="697" t="s">
        <v>152</v>
      </c>
      <c r="B308" s="695">
        <v>29</v>
      </c>
      <c r="C308" s="696">
        <v>29</v>
      </c>
      <c r="D308" s="414">
        <f t="shared" si="4"/>
        <v>100</v>
      </c>
    </row>
    <row r="309" spans="1:4" s="678" customFormat="1" ht="17.25" customHeight="1">
      <c r="A309" s="697" t="s">
        <v>349</v>
      </c>
      <c r="B309" s="695">
        <v>12991</v>
      </c>
      <c r="C309" s="696">
        <v>12991</v>
      </c>
      <c r="D309" s="414">
        <f t="shared" si="4"/>
        <v>100</v>
      </c>
    </row>
    <row r="310" spans="1:4" s="678" customFormat="1" ht="17.25" customHeight="1">
      <c r="A310" s="697" t="s">
        <v>350</v>
      </c>
      <c r="B310" s="695">
        <v>58105</v>
      </c>
      <c r="C310" s="696">
        <v>58105</v>
      </c>
      <c r="D310" s="414">
        <f t="shared" si="4"/>
        <v>100</v>
      </c>
    </row>
    <row r="311" spans="1:4" s="678" customFormat="1" ht="17.25" customHeight="1">
      <c r="A311" s="697" t="s">
        <v>351</v>
      </c>
      <c r="B311" s="695">
        <v>8213</v>
      </c>
      <c r="C311" s="696">
        <v>8213</v>
      </c>
      <c r="D311" s="414">
        <f t="shared" si="4"/>
        <v>100</v>
      </c>
    </row>
    <row r="312" spans="1:4" s="678" customFormat="1" ht="17.25" customHeight="1">
      <c r="A312" s="697" t="s">
        <v>352</v>
      </c>
      <c r="B312" s="695">
        <v>680</v>
      </c>
      <c r="C312" s="696">
        <v>680</v>
      </c>
      <c r="D312" s="414">
        <f t="shared" si="4"/>
        <v>100</v>
      </c>
    </row>
    <row r="313" spans="1:4" s="678" customFormat="1" ht="17.25" customHeight="1">
      <c r="A313" s="697" t="s">
        <v>353</v>
      </c>
      <c r="B313" s="695">
        <v>400</v>
      </c>
      <c r="C313" s="696">
        <v>400</v>
      </c>
      <c r="D313" s="414">
        <f t="shared" si="4"/>
        <v>100</v>
      </c>
    </row>
    <row r="314" spans="1:4" s="678" customFormat="1" ht="17.25" customHeight="1">
      <c r="A314" s="697" t="s">
        <v>354</v>
      </c>
      <c r="B314" s="695">
        <v>280</v>
      </c>
      <c r="C314" s="696">
        <v>280</v>
      </c>
      <c r="D314" s="414">
        <f t="shared" si="4"/>
        <v>100</v>
      </c>
    </row>
    <row r="315" spans="1:4" s="678" customFormat="1" ht="17.25" customHeight="1">
      <c r="A315" s="697" t="s">
        <v>355</v>
      </c>
      <c r="B315" s="695">
        <v>763094</v>
      </c>
      <c r="C315" s="696">
        <v>763094</v>
      </c>
      <c r="D315" s="414">
        <f t="shared" si="4"/>
        <v>100</v>
      </c>
    </row>
    <row r="316" spans="1:4" s="678" customFormat="1" ht="17.25" customHeight="1">
      <c r="A316" s="697" t="s">
        <v>356</v>
      </c>
      <c r="B316" s="695">
        <v>13361</v>
      </c>
      <c r="C316" s="696">
        <v>13361</v>
      </c>
      <c r="D316" s="414">
        <f t="shared" si="4"/>
        <v>100</v>
      </c>
    </row>
    <row r="317" spans="1:4" s="678" customFormat="1" ht="17.25" customHeight="1">
      <c r="A317" s="697" t="s">
        <v>150</v>
      </c>
      <c r="B317" s="695">
        <v>7635</v>
      </c>
      <c r="C317" s="696">
        <v>7635</v>
      </c>
      <c r="D317" s="414">
        <f t="shared" si="4"/>
        <v>100</v>
      </c>
    </row>
    <row r="318" spans="1:4" s="678" customFormat="1" ht="17.25" customHeight="1">
      <c r="A318" s="697" t="s">
        <v>151</v>
      </c>
      <c r="B318" s="695">
        <v>75</v>
      </c>
      <c r="C318" s="696">
        <v>75</v>
      </c>
      <c r="D318" s="414">
        <f t="shared" si="4"/>
        <v>100</v>
      </c>
    </row>
    <row r="319" spans="1:4" s="678" customFormat="1" ht="17.25" customHeight="1">
      <c r="A319" s="697" t="s">
        <v>152</v>
      </c>
      <c r="B319" s="695">
        <v>98</v>
      </c>
      <c r="C319" s="696">
        <v>98</v>
      </c>
      <c r="D319" s="414">
        <f t="shared" si="4"/>
        <v>100</v>
      </c>
    </row>
    <row r="320" spans="1:4" s="678" customFormat="1" ht="17.25" customHeight="1">
      <c r="A320" s="697" t="s">
        <v>357</v>
      </c>
      <c r="B320" s="695">
        <v>30</v>
      </c>
      <c r="C320" s="696">
        <v>30</v>
      </c>
      <c r="D320" s="414">
        <f t="shared" si="4"/>
        <v>100</v>
      </c>
    </row>
    <row r="321" spans="1:4" s="678" customFormat="1" ht="17.25" customHeight="1">
      <c r="A321" s="697" t="s">
        <v>358</v>
      </c>
      <c r="B321" s="695">
        <v>20</v>
      </c>
      <c r="C321" s="696">
        <v>20</v>
      </c>
      <c r="D321" s="414">
        <f t="shared" si="4"/>
        <v>100</v>
      </c>
    </row>
    <row r="322" spans="1:4" s="678" customFormat="1" ht="17.25" customHeight="1">
      <c r="A322" s="697" t="s">
        <v>359</v>
      </c>
      <c r="B322" s="695">
        <v>678</v>
      </c>
      <c r="C322" s="696">
        <v>678</v>
      </c>
      <c r="D322" s="414">
        <f t="shared" si="4"/>
        <v>100</v>
      </c>
    </row>
    <row r="323" spans="1:4" s="678" customFormat="1" ht="17.25" customHeight="1">
      <c r="A323" s="697" t="s">
        <v>360</v>
      </c>
      <c r="B323" s="695">
        <v>1470</v>
      </c>
      <c r="C323" s="696">
        <v>1470</v>
      </c>
      <c r="D323" s="414">
        <f t="shared" si="4"/>
        <v>100</v>
      </c>
    </row>
    <row r="324" spans="1:4" s="678" customFormat="1" ht="17.25" customHeight="1">
      <c r="A324" s="697" t="s">
        <v>361</v>
      </c>
      <c r="B324" s="695">
        <v>85</v>
      </c>
      <c r="C324" s="696">
        <v>85</v>
      </c>
      <c r="D324" s="414">
        <f aca="true" t="shared" si="5" ref="D324:D387">C324/B324*100</f>
        <v>100</v>
      </c>
    </row>
    <row r="325" spans="1:4" s="678" customFormat="1" ht="17.25" customHeight="1">
      <c r="A325" s="697" t="s">
        <v>362</v>
      </c>
      <c r="B325" s="695">
        <v>127</v>
      </c>
      <c r="C325" s="696">
        <v>127</v>
      </c>
      <c r="D325" s="414">
        <f t="shared" si="5"/>
        <v>100</v>
      </c>
    </row>
    <row r="326" spans="1:4" s="678" customFormat="1" ht="17.25" customHeight="1">
      <c r="A326" s="697" t="s">
        <v>363</v>
      </c>
      <c r="B326" s="695">
        <v>30</v>
      </c>
      <c r="C326" s="696">
        <v>30</v>
      </c>
      <c r="D326" s="414">
        <f t="shared" si="5"/>
        <v>100</v>
      </c>
    </row>
    <row r="327" spans="1:4" s="678" customFormat="1" ht="17.25" customHeight="1">
      <c r="A327" s="697" t="s">
        <v>364</v>
      </c>
      <c r="B327" s="695">
        <v>3113</v>
      </c>
      <c r="C327" s="696">
        <v>3113</v>
      </c>
      <c r="D327" s="414">
        <f t="shared" si="5"/>
        <v>100</v>
      </c>
    </row>
    <row r="328" spans="1:4" s="678" customFormat="1" ht="17.25" customHeight="1">
      <c r="A328" s="697" t="s">
        <v>365</v>
      </c>
      <c r="B328" s="695">
        <v>6561</v>
      </c>
      <c r="C328" s="696">
        <v>6561</v>
      </c>
      <c r="D328" s="414">
        <f t="shared" si="5"/>
        <v>100</v>
      </c>
    </row>
    <row r="329" spans="1:4" s="678" customFormat="1" ht="17.25" customHeight="1">
      <c r="A329" s="697" t="s">
        <v>150</v>
      </c>
      <c r="B329" s="695">
        <v>2678</v>
      </c>
      <c r="C329" s="696">
        <v>2678</v>
      </c>
      <c r="D329" s="414">
        <f t="shared" si="5"/>
        <v>100</v>
      </c>
    </row>
    <row r="330" spans="1:4" s="678" customFormat="1" ht="17.25" customHeight="1">
      <c r="A330" s="697" t="s">
        <v>151</v>
      </c>
      <c r="B330" s="695">
        <v>28</v>
      </c>
      <c r="C330" s="696">
        <v>28</v>
      </c>
      <c r="D330" s="414">
        <f t="shared" si="5"/>
        <v>100</v>
      </c>
    </row>
    <row r="331" spans="1:4" s="678" customFormat="1" ht="17.25" customHeight="1">
      <c r="A331" s="697" t="s">
        <v>366</v>
      </c>
      <c r="B331" s="695">
        <v>600</v>
      </c>
      <c r="C331" s="696">
        <v>600</v>
      </c>
      <c r="D331" s="414">
        <f t="shared" si="5"/>
        <v>100</v>
      </c>
    </row>
    <row r="332" spans="1:4" s="678" customFormat="1" ht="17.25" customHeight="1">
      <c r="A332" s="697" t="s">
        <v>367</v>
      </c>
      <c r="B332" s="695">
        <v>30</v>
      </c>
      <c r="C332" s="696">
        <v>30</v>
      </c>
      <c r="D332" s="414">
        <f t="shared" si="5"/>
        <v>100</v>
      </c>
    </row>
    <row r="333" spans="1:4" s="678" customFormat="1" ht="17.25" customHeight="1">
      <c r="A333" s="697" t="s">
        <v>368</v>
      </c>
      <c r="B333" s="695">
        <v>40</v>
      </c>
      <c r="C333" s="696">
        <v>40</v>
      </c>
      <c r="D333" s="414">
        <f t="shared" si="5"/>
        <v>100</v>
      </c>
    </row>
    <row r="334" spans="1:4" s="678" customFormat="1" ht="17.25" customHeight="1">
      <c r="A334" s="697" t="s">
        <v>369</v>
      </c>
      <c r="B334" s="695">
        <v>3185</v>
      </c>
      <c r="C334" s="696">
        <v>3185</v>
      </c>
      <c r="D334" s="414">
        <f t="shared" si="5"/>
        <v>100</v>
      </c>
    </row>
    <row r="335" spans="1:4" s="678" customFormat="1" ht="17.25" customHeight="1">
      <c r="A335" s="697" t="s">
        <v>370</v>
      </c>
      <c r="B335" s="695">
        <v>336434</v>
      </c>
      <c r="C335" s="696">
        <v>336434</v>
      </c>
      <c r="D335" s="414">
        <f t="shared" si="5"/>
        <v>100</v>
      </c>
    </row>
    <row r="336" spans="1:4" s="678" customFormat="1" ht="17.25" customHeight="1">
      <c r="A336" s="697" t="s">
        <v>371</v>
      </c>
      <c r="B336" s="695">
        <v>54177</v>
      </c>
      <c r="C336" s="696">
        <v>54177</v>
      </c>
      <c r="D336" s="414">
        <f t="shared" si="5"/>
        <v>100</v>
      </c>
    </row>
    <row r="337" spans="1:4" s="678" customFormat="1" ht="17.25" customHeight="1">
      <c r="A337" s="697" t="s">
        <v>372</v>
      </c>
      <c r="B337" s="695">
        <v>140000</v>
      </c>
      <c r="C337" s="696">
        <v>140000</v>
      </c>
      <c r="D337" s="414">
        <f t="shared" si="5"/>
        <v>100</v>
      </c>
    </row>
    <row r="338" spans="1:4" s="678" customFormat="1" ht="17.25" customHeight="1">
      <c r="A338" s="697" t="s">
        <v>373</v>
      </c>
      <c r="B338" s="695">
        <v>142257</v>
      </c>
      <c r="C338" s="696">
        <v>142257</v>
      </c>
      <c r="D338" s="414">
        <f t="shared" si="5"/>
        <v>100</v>
      </c>
    </row>
    <row r="339" spans="1:4" s="678" customFormat="1" ht="17.25" customHeight="1">
      <c r="A339" s="697" t="s">
        <v>374</v>
      </c>
      <c r="B339" s="695">
        <v>4006</v>
      </c>
      <c r="C339" s="696">
        <v>4006</v>
      </c>
      <c r="D339" s="414">
        <f t="shared" si="5"/>
        <v>100</v>
      </c>
    </row>
    <row r="340" spans="1:4" s="678" customFormat="1" ht="17.25" customHeight="1">
      <c r="A340" s="697" t="s">
        <v>375</v>
      </c>
      <c r="B340" s="695">
        <v>60</v>
      </c>
      <c r="C340" s="696">
        <v>60</v>
      </c>
      <c r="D340" s="414">
        <f t="shared" si="5"/>
        <v>100</v>
      </c>
    </row>
    <row r="341" spans="1:4" s="678" customFormat="1" ht="17.25" customHeight="1">
      <c r="A341" s="697" t="s">
        <v>376</v>
      </c>
      <c r="B341" s="695">
        <v>2080</v>
      </c>
      <c r="C341" s="696">
        <v>2080</v>
      </c>
      <c r="D341" s="414">
        <f t="shared" si="5"/>
        <v>100</v>
      </c>
    </row>
    <row r="342" spans="1:4" s="678" customFormat="1" ht="17.25" customHeight="1">
      <c r="A342" s="697" t="s">
        <v>377</v>
      </c>
      <c r="B342" s="695">
        <v>1866</v>
      </c>
      <c r="C342" s="696">
        <v>1866</v>
      </c>
      <c r="D342" s="414">
        <f t="shared" si="5"/>
        <v>100</v>
      </c>
    </row>
    <row r="343" spans="1:4" s="678" customFormat="1" ht="17.25" customHeight="1">
      <c r="A343" s="697" t="s">
        <v>378</v>
      </c>
      <c r="B343" s="695">
        <v>21567</v>
      </c>
      <c r="C343" s="696">
        <v>21567</v>
      </c>
      <c r="D343" s="414">
        <f t="shared" si="5"/>
        <v>100</v>
      </c>
    </row>
    <row r="344" spans="1:4" s="678" customFormat="1" ht="17.25" customHeight="1">
      <c r="A344" s="697" t="s">
        <v>379</v>
      </c>
      <c r="B344" s="695">
        <v>14856</v>
      </c>
      <c r="C344" s="696">
        <v>14856</v>
      </c>
      <c r="D344" s="414">
        <f t="shared" si="5"/>
        <v>100</v>
      </c>
    </row>
    <row r="345" spans="1:5" s="678" customFormat="1" ht="17.25" customHeight="1">
      <c r="A345" s="698" t="s">
        <v>380</v>
      </c>
      <c r="B345" s="699">
        <v>6711</v>
      </c>
      <c r="C345" s="700">
        <v>6711</v>
      </c>
      <c r="D345" s="701">
        <f t="shared" si="5"/>
        <v>100</v>
      </c>
      <c r="E345" s="702"/>
    </row>
    <row r="346" spans="1:4" s="678" customFormat="1" ht="17.25" customHeight="1">
      <c r="A346" s="697" t="s">
        <v>381</v>
      </c>
      <c r="B346" s="695">
        <v>4511</v>
      </c>
      <c r="C346" s="696">
        <v>4511</v>
      </c>
      <c r="D346" s="414">
        <f t="shared" si="5"/>
        <v>100</v>
      </c>
    </row>
    <row r="347" spans="1:4" s="678" customFormat="1" ht="17.25" customHeight="1">
      <c r="A347" s="697" t="s">
        <v>382</v>
      </c>
      <c r="B347" s="695">
        <v>592</v>
      </c>
      <c r="C347" s="696">
        <v>592</v>
      </c>
      <c r="D347" s="414">
        <f t="shared" si="5"/>
        <v>100</v>
      </c>
    </row>
    <row r="348" spans="1:4" s="678" customFormat="1" ht="17.25" customHeight="1">
      <c r="A348" s="697" t="s">
        <v>383</v>
      </c>
      <c r="B348" s="695">
        <v>238</v>
      </c>
      <c r="C348" s="696">
        <v>238</v>
      </c>
      <c r="D348" s="414">
        <f t="shared" si="5"/>
        <v>100</v>
      </c>
    </row>
    <row r="349" spans="1:4" s="678" customFormat="1" ht="17.25" customHeight="1">
      <c r="A349" s="697" t="s">
        <v>384</v>
      </c>
      <c r="B349" s="695">
        <v>1200</v>
      </c>
      <c r="C349" s="696">
        <v>1200</v>
      </c>
      <c r="D349" s="414">
        <f t="shared" si="5"/>
        <v>100</v>
      </c>
    </row>
    <row r="350" spans="1:4" s="678" customFormat="1" ht="17.25" customHeight="1">
      <c r="A350" s="697" t="s">
        <v>385</v>
      </c>
      <c r="B350" s="695">
        <v>2481</v>
      </c>
      <c r="C350" s="696">
        <v>2481</v>
      </c>
      <c r="D350" s="414">
        <f t="shared" si="5"/>
        <v>100</v>
      </c>
    </row>
    <row r="351" spans="1:4" s="678" customFormat="1" ht="17.25" customHeight="1">
      <c r="A351" s="697" t="s">
        <v>386</v>
      </c>
      <c r="B351" s="695">
        <v>7634</v>
      </c>
      <c r="C351" s="696">
        <v>7634</v>
      </c>
      <c r="D351" s="414">
        <f t="shared" si="5"/>
        <v>100</v>
      </c>
    </row>
    <row r="352" spans="1:4" s="678" customFormat="1" ht="17.25" customHeight="1">
      <c r="A352" s="697" t="s">
        <v>150</v>
      </c>
      <c r="B352" s="695">
        <v>821</v>
      </c>
      <c r="C352" s="696">
        <v>821</v>
      </c>
      <c r="D352" s="414">
        <f t="shared" si="5"/>
        <v>100</v>
      </c>
    </row>
    <row r="353" spans="1:4" s="678" customFormat="1" ht="17.25" customHeight="1">
      <c r="A353" s="697" t="s">
        <v>151</v>
      </c>
      <c r="B353" s="695">
        <v>25</v>
      </c>
      <c r="C353" s="696">
        <v>25</v>
      </c>
      <c r="D353" s="414">
        <f t="shared" si="5"/>
        <v>100</v>
      </c>
    </row>
    <row r="354" spans="1:4" s="678" customFormat="1" ht="17.25" customHeight="1">
      <c r="A354" s="697" t="s">
        <v>387</v>
      </c>
      <c r="B354" s="695">
        <v>2254</v>
      </c>
      <c r="C354" s="696">
        <v>2254</v>
      </c>
      <c r="D354" s="414">
        <f t="shared" si="5"/>
        <v>100</v>
      </c>
    </row>
    <row r="355" spans="1:4" s="678" customFormat="1" ht="17.25" customHeight="1">
      <c r="A355" s="697" t="s">
        <v>388</v>
      </c>
      <c r="B355" s="695">
        <v>2764</v>
      </c>
      <c r="C355" s="696">
        <v>2764</v>
      </c>
      <c r="D355" s="414">
        <f t="shared" si="5"/>
        <v>100</v>
      </c>
    </row>
    <row r="356" spans="1:4" s="678" customFormat="1" ht="17.25" customHeight="1">
      <c r="A356" s="697" t="s">
        <v>389</v>
      </c>
      <c r="B356" s="695">
        <v>580</v>
      </c>
      <c r="C356" s="696">
        <v>580</v>
      </c>
      <c r="D356" s="414">
        <f t="shared" si="5"/>
        <v>100</v>
      </c>
    </row>
    <row r="357" spans="1:4" s="678" customFormat="1" ht="17.25" customHeight="1">
      <c r="A357" s="697" t="s">
        <v>390</v>
      </c>
      <c r="B357" s="695">
        <v>1190</v>
      </c>
      <c r="C357" s="696">
        <v>1190</v>
      </c>
      <c r="D357" s="414">
        <f t="shared" si="5"/>
        <v>100</v>
      </c>
    </row>
    <row r="358" spans="1:4" s="678" customFormat="1" ht="17.25" customHeight="1">
      <c r="A358" s="697" t="s">
        <v>391</v>
      </c>
      <c r="B358" s="695">
        <v>681</v>
      </c>
      <c r="C358" s="696">
        <v>681</v>
      </c>
      <c r="D358" s="414">
        <f t="shared" si="5"/>
        <v>100</v>
      </c>
    </row>
    <row r="359" spans="1:4" s="678" customFormat="1" ht="17.25" customHeight="1">
      <c r="A359" s="697" t="s">
        <v>150</v>
      </c>
      <c r="B359" s="695">
        <v>265</v>
      </c>
      <c r="C359" s="696">
        <v>265</v>
      </c>
      <c r="D359" s="414">
        <f t="shared" si="5"/>
        <v>100</v>
      </c>
    </row>
    <row r="360" spans="1:4" s="678" customFormat="1" ht="17.25" customHeight="1">
      <c r="A360" s="697" t="s">
        <v>151</v>
      </c>
      <c r="B360" s="695">
        <v>371</v>
      </c>
      <c r="C360" s="696">
        <v>371</v>
      </c>
      <c r="D360" s="414">
        <f t="shared" si="5"/>
        <v>100</v>
      </c>
    </row>
    <row r="361" spans="1:4" s="678" customFormat="1" ht="17.25" customHeight="1">
      <c r="A361" s="697" t="s">
        <v>392</v>
      </c>
      <c r="B361" s="695">
        <v>45</v>
      </c>
      <c r="C361" s="696">
        <v>45</v>
      </c>
      <c r="D361" s="414">
        <f t="shared" si="5"/>
        <v>100</v>
      </c>
    </row>
    <row r="362" spans="1:4" s="678" customFormat="1" ht="17.25" customHeight="1">
      <c r="A362" s="697" t="s">
        <v>393</v>
      </c>
      <c r="B362" s="695">
        <v>400</v>
      </c>
      <c r="C362" s="696">
        <v>400</v>
      </c>
      <c r="D362" s="414">
        <f t="shared" si="5"/>
        <v>100</v>
      </c>
    </row>
    <row r="363" spans="1:4" s="678" customFormat="1" ht="17.25" customHeight="1">
      <c r="A363" s="697" t="s">
        <v>394</v>
      </c>
      <c r="B363" s="695">
        <v>400</v>
      </c>
      <c r="C363" s="696">
        <v>400</v>
      </c>
      <c r="D363" s="414">
        <f t="shared" si="5"/>
        <v>100</v>
      </c>
    </row>
    <row r="364" spans="1:4" s="678" customFormat="1" ht="17.25" customHeight="1">
      <c r="A364" s="697" t="s">
        <v>395</v>
      </c>
      <c r="B364" s="695">
        <v>260966</v>
      </c>
      <c r="C364" s="696">
        <v>260966</v>
      </c>
      <c r="D364" s="414">
        <f t="shared" si="5"/>
        <v>100</v>
      </c>
    </row>
    <row r="365" spans="1:4" s="678" customFormat="1" ht="17.25" customHeight="1">
      <c r="A365" s="697" t="s">
        <v>396</v>
      </c>
      <c r="B365" s="695">
        <v>260966</v>
      </c>
      <c r="C365" s="696">
        <v>260966</v>
      </c>
      <c r="D365" s="414">
        <f t="shared" si="5"/>
        <v>100</v>
      </c>
    </row>
    <row r="366" spans="1:4" s="678" customFormat="1" ht="17.25" customHeight="1">
      <c r="A366" s="697" t="s">
        <v>397</v>
      </c>
      <c r="B366" s="695">
        <v>12738</v>
      </c>
      <c r="C366" s="696">
        <v>12738</v>
      </c>
      <c r="D366" s="414">
        <f t="shared" si="5"/>
        <v>100</v>
      </c>
    </row>
    <row r="367" spans="1:4" s="678" customFormat="1" ht="17.25" customHeight="1">
      <c r="A367" s="697" t="s">
        <v>398</v>
      </c>
      <c r="B367" s="695">
        <v>12738</v>
      </c>
      <c r="C367" s="696">
        <v>12738</v>
      </c>
      <c r="D367" s="414">
        <f t="shared" si="5"/>
        <v>100</v>
      </c>
    </row>
    <row r="368" spans="1:4" s="678" customFormat="1" ht="17.25" customHeight="1">
      <c r="A368" s="697" t="s">
        <v>399</v>
      </c>
      <c r="B368" s="695">
        <v>293152</v>
      </c>
      <c r="C368" s="696">
        <v>291152</v>
      </c>
      <c r="D368" s="414">
        <f t="shared" si="5"/>
        <v>99.31776006986138</v>
      </c>
    </row>
    <row r="369" spans="1:4" s="678" customFormat="1" ht="17.25" customHeight="1">
      <c r="A369" s="697" t="s">
        <v>400</v>
      </c>
      <c r="B369" s="695">
        <v>10583</v>
      </c>
      <c r="C369" s="696">
        <v>8583</v>
      </c>
      <c r="D369" s="414">
        <f t="shared" si="5"/>
        <v>81.10176698478693</v>
      </c>
    </row>
    <row r="370" spans="1:4" s="678" customFormat="1" ht="17.25" customHeight="1">
      <c r="A370" s="697" t="s">
        <v>150</v>
      </c>
      <c r="B370" s="695">
        <v>5417</v>
      </c>
      <c r="C370" s="696">
        <v>5417</v>
      </c>
      <c r="D370" s="414">
        <f t="shared" si="5"/>
        <v>100</v>
      </c>
    </row>
    <row r="371" spans="1:4" s="678" customFormat="1" ht="17.25" customHeight="1">
      <c r="A371" s="697" t="s">
        <v>151</v>
      </c>
      <c r="B371" s="695">
        <v>166</v>
      </c>
      <c r="C371" s="696">
        <v>166</v>
      </c>
      <c r="D371" s="414">
        <f t="shared" si="5"/>
        <v>100</v>
      </c>
    </row>
    <row r="372" spans="1:4" s="678" customFormat="1" ht="17.25" customHeight="1">
      <c r="A372" s="697" t="s">
        <v>401</v>
      </c>
      <c r="B372" s="695">
        <v>5000</v>
      </c>
      <c r="C372" s="696">
        <v>3000</v>
      </c>
      <c r="D372" s="414">
        <f t="shared" si="5"/>
        <v>60</v>
      </c>
    </row>
    <row r="373" spans="1:4" s="678" customFormat="1" ht="17.25" customHeight="1">
      <c r="A373" s="697" t="s">
        <v>402</v>
      </c>
      <c r="B373" s="695">
        <v>88651</v>
      </c>
      <c r="C373" s="696">
        <v>88651</v>
      </c>
      <c r="D373" s="414">
        <f t="shared" si="5"/>
        <v>100</v>
      </c>
    </row>
    <row r="374" spans="1:4" s="678" customFormat="1" ht="17.25" customHeight="1">
      <c r="A374" s="697" t="s">
        <v>403</v>
      </c>
      <c r="B374" s="695">
        <v>43546</v>
      </c>
      <c r="C374" s="696">
        <v>43546</v>
      </c>
      <c r="D374" s="414">
        <f t="shared" si="5"/>
        <v>100</v>
      </c>
    </row>
    <row r="375" spans="1:4" s="678" customFormat="1" ht="17.25" customHeight="1">
      <c r="A375" s="697" t="s">
        <v>404</v>
      </c>
      <c r="B375" s="695">
        <v>15461</v>
      </c>
      <c r="C375" s="696">
        <v>15461</v>
      </c>
      <c r="D375" s="414">
        <f t="shared" si="5"/>
        <v>100</v>
      </c>
    </row>
    <row r="376" spans="1:4" s="678" customFormat="1" ht="17.25" customHeight="1">
      <c r="A376" s="697" t="s">
        <v>405</v>
      </c>
      <c r="B376" s="695">
        <v>7392</v>
      </c>
      <c r="C376" s="696">
        <v>7392</v>
      </c>
      <c r="D376" s="414">
        <f t="shared" si="5"/>
        <v>100</v>
      </c>
    </row>
    <row r="377" spans="1:4" s="678" customFormat="1" ht="17.25" customHeight="1">
      <c r="A377" s="697" t="s">
        <v>406</v>
      </c>
      <c r="B377" s="695">
        <v>2836</v>
      </c>
      <c r="C377" s="696">
        <v>2836</v>
      </c>
      <c r="D377" s="414">
        <f t="shared" si="5"/>
        <v>100</v>
      </c>
    </row>
    <row r="378" spans="1:4" s="678" customFormat="1" ht="17.25" customHeight="1">
      <c r="A378" s="697" t="s">
        <v>407</v>
      </c>
      <c r="B378" s="695">
        <v>4284</v>
      </c>
      <c r="C378" s="696">
        <v>4284</v>
      </c>
      <c r="D378" s="414">
        <f t="shared" si="5"/>
        <v>100</v>
      </c>
    </row>
    <row r="379" spans="1:4" s="678" customFormat="1" ht="17.25" customHeight="1">
      <c r="A379" s="697" t="s">
        <v>408</v>
      </c>
      <c r="B379" s="695">
        <v>5769</v>
      </c>
      <c r="C379" s="696">
        <v>5769</v>
      </c>
      <c r="D379" s="414">
        <f t="shared" si="5"/>
        <v>100</v>
      </c>
    </row>
    <row r="380" spans="1:4" s="678" customFormat="1" ht="17.25" customHeight="1">
      <c r="A380" s="697" t="s">
        <v>409</v>
      </c>
      <c r="B380" s="695">
        <v>9363</v>
      </c>
      <c r="C380" s="696">
        <v>9363</v>
      </c>
      <c r="D380" s="414">
        <f t="shared" si="5"/>
        <v>100</v>
      </c>
    </row>
    <row r="381" spans="1:4" s="678" customFormat="1" ht="17.25" customHeight="1">
      <c r="A381" s="697" t="s">
        <v>410</v>
      </c>
      <c r="B381" s="695">
        <v>37213</v>
      </c>
      <c r="C381" s="696">
        <v>37213</v>
      </c>
      <c r="D381" s="414">
        <f t="shared" si="5"/>
        <v>100</v>
      </c>
    </row>
    <row r="382" spans="1:4" s="678" customFormat="1" ht="17.25" customHeight="1">
      <c r="A382" s="697" t="s">
        <v>411</v>
      </c>
      <c r="B382" s="695">
        <v>14671</v>
      </c>
      <c r="C382" s="696">
        <v>14671</v>
      </c>
      <c r="D382" s="414">
        <f t="shared" si="5"/>
        <v>100</v>
      </c>
    </row>
    <row r="383" spans="1:5" s="678" customFormat="1" ht="17.25" customHeight="1">
      <c r="A383" s="698" t="s">
        <v>412</v>
      </c>
      <c r="B383" s="699">
        <v>432</v>
      </c>
      <c r="C383" s="700">
        <v>432</v>
      </c>
      <c r="D383" s="701">
        <f t="shared" si="5"/>
        <v>100</v>
      </c>
      <c r="E383" s="702"/>
    </row>
    <row r="384" spans="1:4" s="678" customFormat="1" ht="17.25" customHeight="1">
      <c r="A384" s="697" t="s">
        <v>413</v>
      </c>
      <c r="B384" s="695">
        <v>3233</v>
      </c>
      <c r="C384" s="696">
        <v>3233</v>
      </c>
      <c r="D384" s="414">
        <f t="shared" si="5"/>
        <v>100</v>
      </c>
    </row>
    <row r="385" spans="1:4" s="678" customFormat="1" ht="17.25" customHeight="1">
      <c r="A385" s="697" t="s">
        <v>414</v>
      </c>
      <c r="B385" s="695">
        <v>15</v>
      </c>
      <c r="C385" s="696">
        <v>15</v>
      </c>
      <c r="D385" s="414">
        <f t="shared" si="5"/>
        <v>100</v>
      </c>
    </row>
    <row r="386" spans="1:4" s="678" customFormat="1" ht="17.25" customHeight="1">
      <c r="A386" s="697" t="s">
        <v>415</v>
      </c>
      <c r="B386" s="695">
        <v>394</v>
      </c>
      <c r="C386" s="696">
        <v>394</v>
      </c>
      <c r="D386" s="414">
        <f t="shared" si="5"/>
        <v>100</v>
      </c>
    </row>
    <row r="387" spans="1:4" s="678" customFormat="1" ht="17.25" customHeight="1">
      <c r="A387" s="697" t="s">
        <v>416</v>
      </c>
      <c r="B387" s="695">
        <v>142</v>
      </c>
      <c r="C387" s="696">
        <v>142</v>
      </c>
      <c r="D387" s="414">
        <f t="shared" si="5"/>
        <v>100</v>
      </c>
    </row>
    <row r="388" spans="1:4" s="678" customFormat="1" ht="17.25" customHeight="1">
      <c r="A388" s="697" t="s">
        <v>417</v>
      </c>
      <c r="B388" s="695">
        <v>5302</v>
      </c>
      <c r="C388" s="696">
        <v>5302</v>
      </c>
      <c r="D388" s="414">
        <f aca="true" t="shared" si="6" ref="D388:D451">C388/B388*100</f>
        <v>100</v>
      </c>
    </row>
    <row r="389" spans="1:4" s="678" customFormat="1" ht="17.25" customHeight="1">
      <c r="A389" s="697" t="s">
        <v>418</v>
      </c>
      <c r="B389" s="695">
        <v>11374</v>
      </c>
      <c r="C389" s="696">
        <v>11374</v>
      </c>
      <c r="D389" s="414">
        <f t="shared" si="6"/>
        <v>100</v>
      </c>
    </row>
    <row r="390" spans="1:4" s="678" customFormat="1" ht="17.25" customHeight="1">
      <c r="A390" s="697" t="s">
        <v>419</v>
      </c>
      <c r="B390" s="695">
        <v>337</v>
      </c>
      <c r="C390" s="696">
        <v>337</v>
      </c>
      <c r="D390" s="414">
        <f t="shared" si="6"/>
        <v>100</v>
      </c>
    </row>
    <row r="391" spans="1:4" s="678" customFormat="1" ht="17.25" customHeight="1">
      <c r="A391" s="697" t="s">
        <v>420</v>
      </c>
      <c r="B391" s="695">
        <v>1313</v>
      </c>
      <c r="C391" s="696">
        <v>1313</v>
      </c>
      <c r="D391" s="414">
        <f t="shared" si="6"/>
        <v>100</v>
      </c>
    </row>
    <row r="392" spans="1:4" s="678" customFormat="1" ht="17.25" customHeight="1">
      <c r="A392" s="697" t="s">
        <v>421</v>
      </c>
      <c r="B392" s="695">
        <v>4149</v>
      </c>
      <c r="C392" s="696">
        <v>4149</v>
      </c>
      <c r="D392" s="414">
        <f t="shared" si="6"/>
        <v>100</v>
      </c>
    </row>
    <row r="393" spans="1:4" s="678" customFormat="1" ht="17.25" customHeight="1">
      <c r="A393" s="697" t="s">
        <v>422</v>
      </c>
      <c r="B393" s="695">
        <v>4149</v>
      </c>
      <c r="C393" s="696">
        <v>4149</v>
      </c>
      <c r="D393" s="414">
        <f t="shared" si="6"/>
        <v>100</v>
      </c>
    </row>
    <row r="394" spans="1:4" s="678" customFormat="1" ht="17.25" customHeight="1">
      <c r="A394" s="697" t="s">
        <v>423</v>
      </c>
      <c r="B394" s="695">
        <v>1978</v>
      </c>
      <c r="C394" s="696">
        <v>1978</v>
      </c>
      <c r="D394" s="414">
        <f t="shared" si="6"/>
        <v>100</v>
      </c>
    </row>
    <row r="395" spans="1:4" s="678" customFormat="1" ht="17.25" customHeight="1">
      <c r="A395" s="697" t="s">
        <v>424</v>
      </c>
      <c r="B395" s="695">
        <v>175</v>
      </c>
      <c r="C395" s="696">
        <v>175</v>
      </c>
      <c r="D395" s="414">
        <f t="shared" si="6"/>
        <v>100</v>
      </c>
    </row>
    <row r="396" spans="1:4" s="678" customFormat="1" ht="17.25" customHeight="1">
      <c r="A396" s="697" t="s">
        <v>425</v>
      </c>
      <c r="B396" s="695">
        <v>1803</v>
      </c>
      <c r="C396" s="696">
        <v>1803</v>
      </c>
      <c r="D396" s="414">
        <f t="shared" si="6"/>
        <v>100</v>
      </c>
    </row>
    <row r="397" spans="1:4" s="678" customFormat="1" ht="17.25" customHeight="1">
      <c r="A397" s="697" t="s">
        <v>426</v>
      </c>
      <c r="B397" s="695">
        <v>86763</v>
      </c>
      <c r="C397" s="696">
        <v>86763</v>
      </c>
      <c r="D397" s="414">
        <f t="shared" si="6"/>
        <v>100</v>
      </c>
    </row>
    <row r="398" spans="1:4" s="678" customFormat="1" ht="17.25" customHeight="1">
      <c r="A398" s="697" t="s">
        <v>427</v>
      </c>
      <c r="B398" s="695">
        <v>41494</v>
      </c>
      <c r="C398" s="696">
        <v>41494</v>
      </c>
      <c r="D398" s="414">
        <f t="shared" si="6"/>
        <v>100</v>
      </c>
    </row>
    <row r="399" spans="1:4" s="678" customFormat="1" ht="17.25" customHeight="1">
      <c r="A399" s="697" t="s">
        <v>428</v>
      </c>
      <c r="B399" s="695">
        <v>45269</v>
      </c>
      <c r="C399" s="696">
        <v>45269</v>
      </c>
      <c r="D399" s="414">
        <f t="shared" si="6"/>
        <v>100</v>
      </c>
    </row>
    <row r="400" spans="1:4" s="678" customFormat="1" ht="17.25" customHeight="1">
      <c r="A400" s="697" t="s">
        <v>429</v>
      </c>
      <c r="B400" s="695">
        <v>20780</v>
      </c>
      <c r="C400" s="696">
        <v>20780</v>
      </c>
      <c r="D400" s="414">
        <f t="shared" si="6"/>
        <v>100</v>
      </c>
    </row>
    <row r="401" spans="1:4" s="678" customFormat="1" ht="17.25" customHeight="1">
      <c r="A401" s="697" t="s">
        <v>150</v>
      </c>
      <c r="B401" s="695">
        <v>1361</v>
      </c>
      <c r="C401" s="696">
        <v>1361</v>
      </c>
      <c r="D401" s="414">
        <f t="shared" si="6"/>
        <v>100</v>
      </c>
    </row>
    <row r="402" spans="1:4" s="678" customFormat="1" ht="17.25" customHeight="1">
      <c r="A402" s="697" t="s">
        <v>151</v>
      </c>
      <c r="B402" s="695">
        <v>5</v>
      </c>
      <c r="C402" s="696">
        <v>5</v>
      </c>
      <c r="D402" s="414">
        <f t="shared" si="6"/>
        <v>100</v>
      </c>
    </row>
    <row r="403" spans="1:4" s="678" customFormat="1" ht="17.25" customHeight="1">
      <c r="A403" s="697" t="s">
        <v>181</v>
      </c>
      <c r="B403" s="695">
        <v>7479</v>
      </c>
      <c r="C403" s="696">
        <v>7479</v>
      </c>
      <c r="D403" s="414">
        <f t="shared" si="6"/>
        <v>100</v>
      </c>
    </row>
    <row r="404" spans="1:4" s="678" customFormat="1" ht="17.25" customHeight="1">
      <c r="A404" s="697" t="s">
        <v>430</v>
      </c>
      <c r="B404" s="695">
        <v>268</v>
      </c>
      <c r="C404" s="696">
        <v>268</v>
      </c>
      <c r="D404" s="414">
        <f t="shared" si="6"/>
        <v>100</v>
      </c>
    </row>
    <row r="405" spans="1:4" s="678" customFormat="1" ht="17.25" customHeight="1">
      <c r="A405" s="697" t="s">
        <v>431</v>
      </c>
      <c r="B405" s="695">
        <v>870</v>
      </c>
      <c r="C405" s="696">
        <v>870</v>
      </c>
      <c r="D405" s="414">
        <f t="shared" si="6"/>
        <v>100</v>
      </c>
    </row>
    <row r="406" spans="1:4" s="678" customFormat="1" ht="17.25" customHeight="1">
      <c r="A406" s="697" t="s">
        <v>432</v>
      </c>
      <c r="B406" s="695">
        <v>10797</v>
      </c>
      <c r="C406" s="696">
        <v>10797</v>
      </c>
      <c r="D406" s="414">
        <f t="shared" si="6"/>
        <v>100</v>
      </c>
    </row>
    <row r="407" spans="1:4" s="678" customFormat="1" ht="17.25" customHeight="1">
      <c r="A407" s="697" t="s">
        <v>433</v>
      </c>
      <c r="B407" s="695">
        <v>393</v>
      </c>
      <c r="C407" s="696">
        <v>393</v>
      </c>
      <c r="D407" s="414">
        <f t="shared" si="6"/>
        <v>100</v>
      </c>
    </row>
    <row r="408" spans="1:4" s="678" customFormat="1" ht="17.25" customHeight="1">
      <c r="A408" s="697" t="s">
        <v>434</v>
      </c>
      <c r="B408" s="695">
        <v>393</v>
      </c>
      <c r="C408" s="696">
        <v>393</v>
      </c>
      <c r="D408" s="414">
        <f t="shared" si="6"/>
        <v>100</v>
      </c>
    </row>
    <row r="409" spans="1:4" s="678" customFormat="1" ht="17.25" customHeight="1">
      <c r="A409" s="697" t="s">
        <v>435</v>
      </c>
      <c r="B409" s="695">
        <v>42642</v>
      </c>
      <c r="C409" s="696">
        <v>42642</v>
      </c>
      <c r="D409" s="414">
        <f t="shared" si="6"/>
        <v>100</v>
      </c>
    </row>
    <row r="410" spans="1:4" s="678" customFormat="1" ht="17.25" customHeight="1">
      <c r="A410" s="697" t="s">
        <v>436</v>
      </c>
      <c r="B410" s="695">
        <v>42642</v>
      </c>
      <c r="C410" s="696">
        <v>42642</v>
      </c>
      <c r="D410" s="414">
        <f t="shared" si="6"/>
        <v>100</v>
      </c>
    </row>
    <row r="411" spans="1:4" s="678" customFormat="1" ht="17.25" customHeight="1">
      <c r="A411" s="697" t="s">
        <v>437</v>
      </c>
      <c r="B411" s="695">
        <v>207461</v>
      </c>
      <c r="C411" s="696">
        <v>207461</v>
      </c>
      <c r="D411" s="414">
        <f t="shared" si="6"/>
        <v>100</v>
      </c>
    </row>
    <row r="412" spans="1:4" s="678" customFormat="1" ht="17.25" customHeight="1">
      <c r="A412" s="697" t="s">
        <v>438</v>
      </c>
      <c r="B412" s="695">
        <v>6954</v>
      </c>
      <c r="C412" s="696">
        <v>6954</v>
      </c>
      <c r="D412" s="414">
        <f t="shared" si="6"/>
        <v>100</v>
      </c>
    </row>
    <row r="413" spans="1:4" s="678" customFormat="1" ht="17.25" customHeight="1">
      <c r="A413" s="697" t="s">
        <v>150</v>
      </c>
      <c r="B413" s="695">
        <v>2700</v>
      </c>
      <c r="C413" s="696">
        <v>2700</v>
      </c>
      <c r="D413" s="414">
        <f t="shared" si="6"/>
        <v>100</v>
      </c>
    </row>
    <row r="414" spans="1:4" s="678" customFormat="1" ht="17.25" customHeight="1">
      <c r="A414" s="697" t="s">
        <v>151</v>
      </c>
      <c r="B414" s="695">
        <v>856</v>
      </c>
      <c r="C414" s="696">
        <v>856</v>
      </c>
      <c r="D414" s="414">
        <f t="shared" si="6"/>
        <v>100</v>
      </c>
    </row>
    <row r="415" spans="1:4" s="678" customFormat="1" ht="17.25" customHeight="1">
      <c r="A415" s="697" t="s">
        <v>439</v>
      </c>
      <c r="B415" s="695">
        <v>552</v>
      </c>
      <c r="C415" s="696">
        <v>552</v>
      </c>
      <c r="D415" s="414">
        <f t="shared" si="6"/>
        <v>100</v>
      </c>
    </row>
    <row r="416" spans="1:4" s="678" customFormat="1" ht="17.25" customHeight="1">
      <c r="A416" s="697" t="s">
        <v>440</v>
      </c>
      <c r="B416" s="695">
        <v>1500</v>
      </c>
      <c r="C416" s="696">
        <v>1500</v>
      </c>
      <c r="D416" s="414">
        <f t="shared" si="6"/>
        <v>100</v>
      </c>
    </row>
    <row r="417" spans="1:4" s="678" customFormat="1" ht="17.25" customHeight="1">
      <c r="A417" s="697" t="s">
        <v>441</v>
      </c>
      <c r="B417" s="695">
        <v>1346</v>
      </c>
      <c r="C417" s="696">
        <v>1346</v>
      </c>
      <c r="D417" s="414">
        <f t="shared" si="6"/>
        <v>100</v>
      </c>
    </row>
    <row r="418" spans="1:4" s="678" customFormat="1" ht="17.25" customHeight="1">
      <c r="A418" s="697" t="s">
        <v>442</v>
      </c>
      <c r="B418" s="695">
        <v>1126</v>
      </c>
      <c r="C418" s="696">
        <v>1126</v>
      </c>
      <c r="D418" s="414">
        <f t="shared" si="6"/>
        <v>100</v>
      </c>
    </row>
    <row r="419" spans="1:4" s="678" customFormat="1" ht="17.25" customHeight="1">
      <c r="A419" s="697" t="s">
        <v>443</v>
      </c>
      <c r="B419" s="695">
        <v>30</v>
      </c>
      <c r="C419" s="696">
        <v>30</v>
      </c>
      <c r="D419" s="414">
        <f t="shared" si="6"/>
        <v>100</v>
      </c>
    </row>
    <row r="420" spans="1:4" s="678" customFormat="1" ht="17.25" customHeight="1">
      <c r="A420" s="697" t="s">
        <v>444</v>
      </c>
      <c r="B420" s="695">
        <v>55</v>
      </c>
      <c r="C420" s="696">
        <v>55</v>
      </c>
      <c r="D420" s="414">
        <f t="shared" si="6"/>
        <v>100</v>
      </c>
    </row>
    <row r="421" spans="1:5" s="678" customFormat="1" ht="17.25" customHeight="1">
      <c r="A421" s="698" t="s">
        <v>445</v>
      </c>
      <c r="B421" s="699">
        <v>1041</v>
      </c>
      <c r="C421" s="700">
        <v>1041</v>
      </c>
      <c r="D421" s="701">
        <f t="shared" si="6"/>
        <v>100</v>
      </c>
      <c r="E421" s="702"/>
    </row>
    <row r="422" spans="1:4" s="678" customFormat="1" ht="17.25" customHeight="1">
      <c r="A422" s="697" t="s">
        <v>446</v>
      </c>
      <c r="B422" s="695">
        <v>22271</v>
      </c>
      <c r="C422" s="696">
        <v>22271</v>
      </c>
      <c r="D422" s="414">
        <f t="shared" si="6"/>
        <v>100</v>
      </c>
    </row>
    <row r="423" spans="1:4" s="678" customFormat="1" ht="17.25" customHeight="1">
      <c r="A423" s="697" t="s">
        <v>447</v>
      </c>
      <c r="B423" s="695">
        <v>744</v>
      </c>
      <c r="C423" s="696">
        <v>744</v>
      </c>
      <c r="D423" s="414">
        <f t="shared" si="6"/>
        <v>100</v>
      </c>
    </row>
    <row r="424" spans="1:4" s="678" customFormat="1" ht="17.25" customHeight="1">
      <c r="A424" s="697" t="s">
        <v>448</v>
      </c>
      <c r="B424" s="695">
        <v>151</v>
      </c>
      <c r="C424" s="696">
        <v>151</v>
      </c>
      <c r="D424" s="414">
        <f t="shared" si="6"/>
        <v>100</v>
      </c>
    </row>
    <row r="425" spans="1:4" s="678" customFormat="1" ht="17.25" customHeight="1">
      <c r="A425" s="697" t="s">
        <v>449</v>
      </c>
      <c r="B425" s="695">
        <v>118</v>
      </c>
      <c r="C425" s="696">
        <v>118</v>
      </c>
      <c r="D425" s="414">
        <f t="shared" si="6"/>
        <v>100</v>
      </c>
    </row>
    <row r="426" spans="1:4" s="678" customFormat="1" ht="17.25" customHeight="1">
      <c r="A426" s="697" t="s">
        <v>450</v>
      </c>
      <c r="B426" s="695">
        <v>629</v>
      </c>
      <c r="C426" s="696">
        <v>629</v>
      </c>
      <c r="D426" s="414">
        <f t="shared" si="6"/>
        <v>100</v>
      </c>
    </row>
    <row r="427" spans="1:4" s="678" customFormat="1" ht="17.25" customHeight="1">
      <c r="A427" s="697" t="s">
        <v>451</v>
      </c>
      <c r="B427" s="695">
        <v>20629</v>
      </c>
      <c r="C427" s="696">
        <v>20629</v>
      </c>
      <c r="D427" s="414">
        <f t="shared" si="6"/>
        <v>100</v>
      </c>
    </row>
    <row r="428" spans="1:4" s="678" customFormat="1" ht="17.25" customHeight="1">
      <c r="A428" s="697" t="s">
        <v>452</v>
      </c>
      <c r="B428" s="695">
        <v>674</v>
      </c>
      <c r="C428" s="696">
        <v>674</v>
      </c>
      <c r="D428" s="414">
        <f t="shared" si="6"/>
        <v>100</v>
      </c>
    </row>
    <row r="429" spans="1:4" s="678" customFormat="1" ht="17.25" customHeight="1">
      <c r="A429" s="697" t="s">
        <v>453</v>
      </c>
      <c r="B429" s="695">
        <v>15</v>
      </c>
      <c r="C429" s="696">
        <v>15</v>
      </c>
      <c r="D429" s="414">
        <f t="shared" si="6"/>
        <v>100</v>
      </c>
    </row>
    <row r="430" spans="1:4" s="678" customFormat="1" ht="17.25" customHeight="1">
      <c r="A430" s="697" t="s">
        <v>454</v>
      </c>
      <c r="B430" s="695">
        <v>40</v>
      </c>
      <c r="C430" s="696">
        <v>40</v>
      </c>
      <c r="D430" s="414">
        <f t="shared" si="6"/>
        <v>100</v>
      </c>
    </row>
    <row r="431" spans="1:4" s="678" customFormat="1" ht="17.25" customHeight="1">
      <c r="A431" s="697" t="s">
        <v>455</v>
      </c>
      <c r="B431" s="695">
        <v>219</v>
      </c>
      <c r="C431" s="696">
        <v>219</v>
      </c>
      <c r="D431" s="414">
        <f t="shared" si="6"/>
        <v>100</v>
      </c>
    </row>
    <row r="432" spans="1:4" s="678" customFormat="1" ht="17.25" customHeight="1">
      <c r="A432" s="697" t="s">
        <v>456</v>
      </c>
      <c r="B432" s="695">
        <v>400</v>
      </c>
      <c r="C432" s="696">
        <v>400</v>
      </c>
      <c r="D432" s="414">
        <f t="shared" si="6"/>
        <v>100</v>
      </c>
    </row>
    <row r="433" spans="1:4" s="678" customFormat="1" ht="17.25" customHeight="1">
      <c r="A433" s="697" t="s">
        <v>457</v>
      </c>
      <c r="B433" s="695">
        <v>163037</v>
      </c>
      <c r="C433" s="696">
        <v>163037</v>
      </c>
      <c r="D433" s="414">
        <f t="shared" si="6"/>
        <v>100</v>
      </c>
    </row>
    <row r="434" spans="1:4" s="678" customFormat="1" ht="17.25" customHeight="1">
      <c r="A434" s="697" t="s">
        <v>458</v>
      </c>
      <c r="B434" s="695">
        <v>52937</v>
      </c>
      <c r="C434" s="696">
        <v>52937</v>
      </c>
      <c r="D434" s="414">
        <f t="shared" si="6"/>
        <v>100</v>
      </c>
    </row>
    <row r="435" spans="1:4" s="678" customFormat="1" ht="17.25" customHeight="1">
      <c r="A435" s="697" t="s">
        <v>459</v>
      </c>
      <c r="B435" s="695">
        <v>77940</v>
      </c>
      <c r="C435" s="696">
        <v>77940</v>
      </c>
      <c r="D435" s="414">
        <f t="shared" si="6"/>
        <v>100</v>
      </c>
    </row>
    <row r="436" spans="1:4" s="678" customFormat="1" ht="17.25" customHeight="1">
      <c r="A436" s="697" t="s">
        <v>460</v>
      </c>
      <c r="B436" s="695">
        <v>32160</v>
      </c>
      <c r="C436" s="696">
        <v>32160</v>
      </c>
      <c r="D436" s="414">
        <f t="shared" si="6"/>
        <v>100</v>
      </c>
    </row>
    <row r="437" spans="1:4" s="678" customFormat="1" ht="17.25" customHeight="1">
      <c r="A437" s="697" t="s">
        <v>461</v>
      </c>
      <c r="B437" s="695">
        <v>1000</v>
      </c>
      <c r="C437" s="696">
        <v>1000</v>
      </c>
      <c r="D437" s="414">
        <f t="shared" si="6"/>
        <v>100</v>
      </c>
    </row>
    <row r="438" spans="1:4" s="678" customFormat="1" ht="17.25" customHeight="1">
      <c r="A438" s="697" t="s">
        <v>462</v>
      </c>
      <c r="B438" s="695">
        <v>1000</v>
      </c>
      <c r="C438" s="696">
        <v>1000</v>
      </c>
      <c r="D438" s="414">
        <f t="shared" si="6"/>
        <v>100</v>
      </c>
    </row>
    <row r="439" spans="1:4" s="678" customFormat="1" ht="17.25" customHeight="1">
      <c r="A439" s="697" t="s">
        <v>463</v>
      </c>
      <c r="B439" s="695">
        <v>9293</v>
      </c>
      <c r="C439" s="696">
        <v>9293</v>
      </c>
      <c r="D439" s="414">
        <f t="shared" si="6"/>
        <v>100</v>
      </c>
    </row>
    <row r="440" spans="1:4" s="678" customFormat="1" ht="17.25" customHeight="1">
      <c r="A440" s="697" t="s">
        <v>464</v>
      </c>
      <c r="B440" s="695">
        <v>389</v>
      </c>
      <c r="C440" s="696">
        <v>389</v>
      </c>
      <c r="D440" s="414">
        <f t="shared" si="6"/>
        <v>100</v>
      </c>
    </row>
    <row r="441" spans="1:4" s="678" customFormat="1" ht="17.25" customHeight="1">
      <c r="A441" s="697" t="s">
        <v>465</v>
      </c>
      <c r="B441" s="695">
        <v>8904</v>
      </c>
      <c r="C441" s="696">
        <v>8904</v>
      </c>
      <c r="D441" s="414">
        <f t="shared" si="6"/>
        <v>100</v>
      </c>
    </row>
    <row r="442" spans="1:4" s="678" customFormat="1" ht="17.25" customHeight="1">
      <c r="A442" s="697" t="s">
        <v>466</v>
      </c>
      <c r="B442" s="695">
        <v>150</v>
      </c>
      <c r="C442" s="696">
        <v>150</v>
      </c>
      <c r="D442" s="414">
        <f t="shared" si="6"/>
        <v>100</v>
      </c>
    </row>
    <row r="443" spans="1:4" s="678" customFormat="1" ht="17.25" customHeight="1">
      <c r="A443" s="697" t="s">
        <v>467</v>
      </c>
      <c r="B443" s="695">
        <v>150</v>
      </c>
      <c r="C443" s="696">
        <v>150</v>
      </c>
      <c r="D443" s="414">
        <f t="shared" si="6"/>
        <v>100</v>
      </c>
    </row>
    <row r="444" spans="1:4" s="678" customFormat="1" ht="17.25" customHeight="1">
      <c r="A444" s="697" t="s">
        <v>468</v>
      </c>
      <c r="B444" s="695">
        <v>97</v>
      </c>
      <c r="C444" s="696">
        <v>97</v>
      </c>
      <c r="D444" s="414">
        <f t="shared" si="6"/>
        <v>100</v>
      </c>
    </row>
    <row r="445" spans="1:4" s="678" customFormat="1" ht="17.25" customHeight="1">
      <c r="A445" s="697" t="s">
        <v>469</v>
      </c>
      <c r="B445" s="695">
        <v>97</v>
      </c>
      <c r="C445" s="696">
        <v>97</v>
      </c>
      <c r="D445" s="414">
        <f t="shared" si="6"/>
        <v>100</v>
      </c>
    </row>
    <row r="446" spans="1:4" s="678" customFormat="1" ht="17.25" customHeight="1">
      <c r="A446" s="697" t="s">
        <v>470</v>
      </c>
      <c r="B446" s="695">
        <v>2759</v>
      </c>
      <c r="C446" s="696">
        <v>2759</v>
      </c>
      <c r="D446" s="414">
        <f t="shared" si="6"/>
        <v>100</v>
      </c>
    </row>
    <row r="447" spans="1:4" s="678" customFormat="1" ht="17.25" customHeight="1">
      <c r="A447" s="697" t="s">
        <v>150</v>
      </c>
      <c r="B447" s="695">
        <v>1180</v>
      </c>
      <c r="C447" s="696">
        <v>1180</v>
      </c>
      <c r="D447" s="414">
        <f t="shared" si="6"/>
        <v>100</v>
      </c>
    </row>
    <row r="448" spans="1:4" s="678" customFormat="1" ht="17.25" customHeight="1">
      <c r="A448" s="697" t="s">
        <v>152</v>
      </c>
      <c r="B448" s="695">
        <v>132</v>
      </c>
      <c r="C448" s="696">
        <v>132</v>
      </c>
      <c r="D448" s="414">
        <f t="shared" si="6"/>
        <v>100</v>
      </c>
    </row>
    <row r="449" spans="1:4" s="678" customFormat="1" ht="17.25" customHeight="1">
      <c r="A449" s="697" t="s">
        <v>471</v>
      </c>
      <c r="B449" s="695">
        <v>750</v>
      </c>
      <c r="C449" s="696">
        <v>750</v>
      </c>
      <c r="D449" s="414">
        <f t="shared" si="6"/>
        <v>100</v>
      </c>
    </row>
    <row r="450" spans="1:4" s="678" customFormat="1" ht="17.25" customHeight="1">
      <c r="A450" s="697" t="s">
        <v>159</v>
      </c>
      <c r="B450" s="695">
        <v>357</v>
      </c>
      <c r="C450" s="696">
        <v>357</v>
      </c>
      <c r="D450" s="414">
        <f t="shared" si="6"/>
        <v>100</v>
      </c>
    </row>
    <row r="451" spans="1:4" s="678" customFormat="1" ht="17.25" customHeight="1">
      <c r="A451" s="697" t="s">
        <v>472</v>
      </c>
      <c r="B451" s="695">
        <v>340</v>
      </c>
      <c r="C451" s="696">
        <v>340</v>
      </c>
      <c r="D451" s="414">
        <f t="shared" si="6"/>
        <v>100</v>
      </c>
    </row>
    <row r="452" spans="1:4" s="678" customFormat="1" ht="17.25" customHeight="1">
      <c r="A452" s="697" t="s">
        <v>473</v>
      </c>
      <c r="B452" s="695">
        <v>100</v>
      </c>
      <c r="C452" s="696">
        <v>100</v>
      </c>
      <c r="D452" s="414">
        <f aca="true" t="shared" si="7" ref="D452:D515">C452/B452*100</f>
        <v>100</v>
      </c>
    </row>
    <row r="453" spans="1:4" s="678" customFormat="1" ht="17.25" customHeight="1">
      <c r="A453" s="697" t="s">
        <v>474</v>
      </c>
      <c r="B453" s="695">
        <v>100</v>
      </c>
      <c r="C453" s="696">
        <v>100</v>
      </c>
      <c r="D453" s="414">
        <f t="shared" si="7"/>
        <v>100</v>
      </c>
    </row>
    <row r="454" spans="1:4" s="678" customFormat="1" ht="17.25" customHeight="1">
      <c r="A454" s="697" t="s">
        <v>475</v>
      </c>
      <c r="B454" s="695">
        <v>9657</v>
      </c>
      <c r="C454" s="696">
        <v>9657</v>
      </c>
      <c r="D454" s="414">
        <f t="shared" si="7"/>
        <v>100</v>
      </c>
    </row>
    <row r="455" spans="1:4" s="678" customFormat="1" ht="17.25" customHeight="1">
      <c r="A455" s="697" t="s">
        <v>476</v>
      </c>
      <c r="B455" s="695">
        <v>5101</v>
      </c>
      <c r="C455" s="696">
        <v>5101</v>
      </c>
      <c r="D455" s="414">
        <f t="shared" si="7"/>
        <v>100</v>
      </c>
    </row>
    <row r="456" spans="1:4" s="678" customFormat="1" ht="17.25" customHeight="1">
      <c r="A456" s="697" t="s">
        <v>150</v>
      </c>
      <c r="B456" s="695">
        <v>2672</v>
      </c>
      <c r="C456" s="696">
        <v>2672</v>
      </c>
      <c r="D456" s="414">
        <f t="shared" si="7"/>
        <v>100</v>
      </c>
    </row>
    <row r="457" spans="1:4" s="678" customFormat="1" ht="17.25" customHeight="1">
      <c r="A457" s="697" t="s">
        <v>151</v>
      </c>
      <c r="B457" s="695">
        <v>862</v>
      </c>
      <c r="C457" s="696">
        <v>862</v>
      </c>
      <c r="D457" s="414">
        <f t="shared" si="7"/>
        <v>100</v>
      </c>
    </row>
    <row r="458" spans="1:4" s="678" customFormat="1" ht="17.25" customHeight="1">
      <c r="A458" s="697" t="s">
        <v>152</v>
      </c>
      <c r="B458" s="695">
        <v>5</v>
      </c>
      <c r="C458" s="696">
        <v>5</v>
      </c>
      <c r="D458" s="414">
        <f t="shared" si="7"/>
        <v>100</v>
      </c>
    </row>
    <row r="459" spans="1:5" s="678" customFormat="1" ht="17.25" customHeight="1">
      <c r="A459" s="698" t="s">
        <v>477</v>
      </c>
      <c r="B459" s="699">
        <v>286</v>
      </c>
      <c r="C459" s="700">
        <v>286</v>
      </c>
      <c r="D459" s="701">
        <f t="shared" si="7"/>
        <v>100</v>
      </c>
      <c r="E459" s="702"/>
    </row>
    <row r="460" spans="1:4" s="678" customFormat="1" ht="17.25" customHeight="1">
      <c r="A460" s="697" t="s">
        <v>478</v>
      </c>
      <c r="B460" s="695">
        <v>446</v>
      </c>
      <c r="C460" s="696">
        <v>446</v>
      </c>
      <c r="D460" s="414">
        <f t="shared" si="7"/>
        <v>100</v>
      </c>
    </row>
    <row r="461" spans="1:4" s="678" customFormat="1" ht="17.25" customHeight="1">
      <c r="A461" s="697" t="s">
        <v>479</v>
      </c>
      <c r="B461" s="695">
        <v>110</v>
      </c>
      <c r="C461" s="696">
        <v>110</v>
      </c>
      <c r="D461" s="414">
        <f t="shared" si="7"/>
        <v>100</v>
      </c>
    </row>
    <row r="462" spans="1:4" s="678" customFormat="1" ht="17.25" customHeight="1">
      <c r="A462" s="697" t="s">
        <v>480</v>
      </c>
      <c r="B462" s="695">
        <v>720</v>
      </c>
      <c r="C462" s="696">
        <v>720</v>
      </c>
      <c r="D462" s="414">
        <f t="shared" si="7"/>
        <v>100</v>
      </c>
    </row>
    <row r="463" spans="1:4" s="678" customFormat="1" ht="17.25" customHeight="1">
      <c r="A463" s="697" t="s">
        <v>481</v>
      </c>
      <c r="B463" s="695">
        <v>1407</v>
      </c>
      <c r="C463" s="696">
        <v>1407</v>
      </c>
      <c r="D463" s="414">
        <f t="shared" si="7"/>
        <v>100</v>
      </c>
    </row>
    <row r="464" spans="1:4" s="678" customFormat="1" ht="17.25" customHeight="1">
      <c r="A464" s="697" t="s">
        <v>482</v>
      </c>
      <c r="B464" s="695">
        <v>1407</v>
      </c>
      <c r="C464" s="696">
        <v>1407</v>
      </c>
      <c r="D464" s="414">
        <f t="shared" si="7"/>
        <v>100</v>
      </c>
    </row>
    <row r="465" spans="1:4" s="678" customFormat="1" ht="17.25" customHeight="1">
      <c r="A465" s="697" t="s">
        <v>483</v>
      </c>
      <c r="B465" s="695">
        <v>2663</v>
      </c>
      <c r="C465" s="696">
        <v>2663</v>
      </c>
      <c r="D465" s="414">
        <f t="shared" si="7"/>
        <v>100</v>
      </c>
    </row>
    <row r="466" spans="1:4" s="678" customFormat="1" ht="17.25" customHeight="1">
      <c r="A466" s="697" t="s">
        <v>484</v>
      </c>
      <c r="B466" s="695">
        <v>2663</v>
      </c>
      <c r="C466" s="696">
        <v>2663</v>
      </c>
      <c r="D466" s="414">
        <f t="shared" si="7"/>
        <v>100</v>
      </c>
    </row>
    <row r="467" spans="1:4" s="678" customFormat="1" ht="17.25" customHeight="1">
      <c r="A467" s="697" t="s">
        <v>485</v>
      </c>
      <c r="B467" s="695">
        <v>486</v>
      </c>
      <c r="C467" s="696">
        <v>486</v>
      </c>
      <c r="D467" s="414">
        <f t="shared" si="7"/>
        <v>100</v>
      </c>
    </row>
    <row r="468" spans="1:4" s="678" customFormat="1" ht="17.25" customHeight="1">
      <c r="A468" s="697" t="s">
        <v>486</v>
      </c>
      <c r="B468" s="695">
        <v>486</v>
      </c>
      <c r="C468" s="696">
        <v>486</v>
      </c>
      <c r="D468" s="414">
        <f t="shared" si="7"/>
        <v>100</v>
      </c>
    </row>
    <row r="469" spans="1:4" s="678" customFormat="1" ht="17.25" customHeight="1">
      <c r="A469" s="697" t="s">
        <v>487</v>
      </c>
      <c r="B469" s="695">
        <v>511619.48</v>
      </c>
      <c r="C469" s="696">
        <v>508726</v>
      </c>
      <c r="D469" s="414">
        <f t="shared" si="7"/>
        <v>99.43444686664394</v>
      </c>
    </row>
    <row r="470" spans="1:4" s="678" customFormat="1" ht="17.25" customHeight="1">
      <c r="A470" s="697" t="s">
        <v>488</v>
      </c>
      <c r="B470" s="695">
        <v>51511.61</v>
      </c>
      <c r="C470" s="696">
        <v>49331</v>
      </c>
      <c r="D470" s="414">
        <f t="shared" si="7"/>
        <v>95.76676015368186</v>
      </c>
    </row>
    <row r="471" spans="1:4" s="678" customFormat="1" ht="17.25" customHeight="1">
      <c r="A471" s="697" t="s">
        <v>150</v>
      </c>
      <c r="B471" s="695">
        <v>7783</v>
      </c>
      <c r="C471" s="696">
        <v>7783</v>
      </c>
      <c r="D471" s="414">
        <f t="shared" si="7"/>
        <v>100</v>
      </c>
    </row>
    <row r="472" spans="1:4" s="678" customFormat="1" ht="17.25" customHeight="1">
      <c r="A472" s="697" t="s">
        <v>151</v>
      </c>
      <c r="B472" s="695">
        <v>18</v>
      </c>
      <c r="C472" s="696">
        <v>18</v>
      </c>
      <c r="D472" s="414">
        <f t="shared" si="7"/>
        <v>100</v>
      </c>
    </row>
    <row r="473" spans="1:4" s="678" customFormat="1" ht="17.25" customHeight="1">
      <c r="A473" s="697" t="s">
        <v>152</v>
      </c>
      <c r="B473" s="695">
        <v>912</v>
      </c>
      <c r="C473" s="696">
        <v>912</v>
      </c>
      <c r="D473" s="414">
        <f t="shared" si="7"/>
        <v>100</v>
      </c>
    </row>
    <row r="474" spans="1:4" s="678" customFormat="1" ht="17.25" customHeight="1">
      <c r="A474" s="697" t="s">
        <v>159</v>
      </c>
      <c r="B474" s="695">
        <v>6870</v>
      </c>
      <c r="C474" s="696">
        <v>6870</v>
      </c>
      <c r="D474" s="414">
        <f t="shared" si="7"/>
        <v>100</v>
      </c>
    </row>
    <row r="475" spans="1:4" s="678" customFormat="1" ht="17.25" customHeight="1">
      <c r="A475" s="697" t="s">
        <v>489</v>
      </c>
      <c r="B475" s="695">
        <v>8</v>
      </c>
      <c r="C475" s="696">
        <v>8</v>
      </c>
      <c r="D475" s="414">
        <f t="shared" si="7"/>
        <v>100</v>
      </c>
    </row>
    <row r="476" spans="1:4" s="678" customFormat="1" ht="17.25" customHeight="1">
      <c r="A476" s="697" t="s">
        <v>490</v>
      </c>
      <c r="B476" s="695">
        <v>5310</v>
      </c>
      <c r="C476" s="696">
        <v>5310</v>
      </c>
      <c r="D476" s="414">
        <f t="shared" si="7"/>
        <v>100</v>
      </c>
    </row>
    <row r="477" spans="1:4" s="678" customFormat="1" ht="17.25" customHeight="1">
      <c r="A477" s="697" t="s">
        <v>491</v>
      </c>
      <c r="B477" s="695">
        <v>1958</v>
      </c>
      <c r="C477" s="696">
        <v>1958</v>
      </c>
      <c r="D477" s="414">
        <f t="shared" si="7"/>
        <v>100</v>
      </c>
    </row>
    <row r="478" spans="1:4" s="678" customFormat="1" ht="17.25" customHeight="1">
      <c r="A478" s="697" t="s">
        <v>492</v>
      </c>
      <c r="B478" s="695">
        <v>3163</v>
      </c>
      <c r="C478" s="696">
        <v>3163</v>
      </c>
      <c r="D478" s="414">
        <f t="shared" si="7"/>
        <v>100</v>
      </c>
    </row>
    <row r="479" spans="1:4" s="678" customFormat="1" ht="17.25" customHeight="1">
      <c r="A479" s="697" t="s">
        <v>493</v>
      </c>
      <c r="B479" s="695">
        <v>513</v>
      </c>
      <c r="C479" s="696">
        <v>513</v>
      </c>
      <c r="D479" s="414">
        <f t="shared" si="7"/>
        <v>100</v>
      </c>
    </row>
    <row r="480" spans="1:4" s="678" customFormat="1" ht="17.25" customHeight="1">
      <c r="A480" s="697" t="s">
        <v>494</v>
      </c>
      <c r="B480" s="695">
        <v>613</v>
      </c>
      <c r="C480" s="696">
        <v>613</v>
      </c>
      <c r="D480" s="414">
        <f t="shared" si="7"/>
        <v>100</v>
      </c>
    </row>
    <row r="481" spans="1:4" s="678" customFormat="1" ht="17.25" customHeight="1">
      <c r="A481" s="697" t="s">
        <v>495</v>
      </c>
      <c r="B481" s="695">
        <v>17</v>
      </c>
      <c r="C481" s="696">
        <v>17</v>
      </c>
      <c r="D481" s="414">
        <f t="shared" si="7"/>
        <v>100</v>
      </c>
    </row>
    <row r="482" spans="1:4" s="678" customFormat="1" ht="17.25" customHeight="1">
      <c r="A482" s="697" t="s">
        <v>496</v>
      </c>
      <c r="B482" s="695">
        <v>15</v>
      </c>
      <c r="C482" s="696">
        <v>15</v>
      </c>
      <c r="D482" s="414">
        <f t="shared" si="7"/>
        <v>100</v>
      </c>
    </row>
    <row r="483" spans="1:4" s="678" customFormat="1" ht="17.25" customHeight="1">
      <c r="A483" s="697" t="s">
        <v>497</v>
      </c>
      <c r="B483" s="695">
        <v>6300</v>
      </c>
      <c r="C483" s="696">
        <v>6300</v>
      </c>
      <c r="D483" s="414">
        <f t="shared" si="7"/>
        <v>100</v>
      </c>
    </row>
    <row r="484" spans="1:4" s="678" customFormat="1" ht="17.25" customHeight="1">
      <c r="A484" s="697" t="s">
        <v>498</v>
      </c>
      <c r="B484" s="695">
        <v>456</v>
      </c>
      <c r="C484" s="696">
        <v>456</v>
      </c>
      <c r="D484" s="414">
        <f t="shared" si="7"/>
        <v>100</v>
      </c>
    </row>
    <row r="485" spans="1:4" s="678" customFormat="1" ht="17.25" customHeight="1">
      <c r="A485" s="697" t="s">
        <v>499</v>
      </c>
      <c r="B485" s="695">
        <v>20</v>
      </c>
      <c r="C485" s="696">
        <v>20</v>
      </c>
      <c r="D485" s="414">
        <f t="shared" si="7"/>
        <v>100</v>
      </c>
    </row>
    <row r="486" spans="1:4" s="678" customFormat="1" ht="17.25" customHeight="1">
      <c r="A486" s="697" t="s">
        <v>500</v>
      </c>
      <c r="B486" s="695">
        <v>187</v>
      </c>
      <c r="C486" s="696">
        <v>187</v>
      </c>
      <c r="D486" s="414">
        <f t="shared" si="7"/>
        <v>100</v>
      </c>
    </row>
    <row r="487" spans="1:4" s="678" customFormat="1" ht="17.25" customHeight="1">
      <c r="A487" s="697" t="s">
        <v>501</v>
      </c>
      <c r="B487" s="695">
        <v>582</v>
      </c>
      <c r="C487" s="696">
        <v>582</v>
      </c>
      <c r="D487" s="414">
        <f t="shared" si="7"/>
        <v>100</v>
      </c>
    </row>
    <row r="488" spans="1:256" s="679" customFormat="1" ht="17.25" customHeight="1">
      <c r="A488" s="697" t="s">
        <v>502</v>
      </c>
      <c r="B488" s="695">
        <v>16786.61</v>
      </c>
      <c r="C488" s="696">
        <v>14606</v>
      </c>
      <c r="D488" s="414">
        <f t="shared" si="7"/>
        <v>87.0098250927376</v>
      </c>
      <c r="E488" s="678"/>
      <c r="HV488" s="683"/>
      <c r="HW488" s="683"/>
      <c r="HX488" s="683"/>
      <c r="HY488" s="683"/>
      <c r="HZ488" s="683"/>
      <c r="IA488" s="683"/>
      <c r="IB488" s="683"/>
      <c r="IC488" s="683"/>
      <c r="ID488" s="683"/>
      <c r="IE488" s="683"/>
      <c r="IF488" s="683"/>
      <c r="IG488" s="683"/>
      <c r="IH488" s="683"/>
      <c r="II488" s="683"/>
      <c r="IJ488" s="683"/>
      <c r="IK488" s="683"/>
      <c r="IL488" s="683"/>
      <c r="IM488" s="683"/>
      <c r="IN488" s="683"/>
      <c r="IO488" s="683"/>
      <c r="IP488" s="683"/>
      <c r="IQ488" s="683"/>
      <c r="IR488" s="683"/>
      <c r="IS488" s="683"/>
      <c r="IT488" s="683"/>
      <c r="IU488" s="683"/>
      <c r="IV488" s="683"/>
    </row>
    <row r="489" spans="1:256" s="679" customFormat="1" ht="17.25" customHeight="1">
      <c r="A489" s="697" t="s">
        <v>503</v>
      </c>
      <c r="B489" s="695">
        <v>104886</v>
      </c>
      <c r="C489" s="696">
        <v>104886</v>
      </c>
      <c r="D489" s="414">
        <f t="shared" si="7"/>
        <v>100</v>
      </c>
      <c r="E489" s="678"/>
      <c r="HV489" s="683"/>
      <c r="HW489" s="683"/>
      <c r="HX489" s="683"/>
      <c r="HY489" s="683"/>
      <c r="HZ489" s="683"/>
      <c r="IA489" s="683"/>
      <c r="IB489" s="683"/>
      <c r="IC489" s="683"/>
      <c r="ID489" s="683"/>
      <c r="IE489" s="683"/>
      <c r="IF489" s="683"/>
      <c r="IG489" s="683"/>
      <c r="IH489" s="683"/>
      <c r="II489" s="683"/>
      <c r="IJ489" s="683"/>
      <c r="IK489" s="683"/>
      <c r="IL489" s="683"/>
      <c r="IM489" s="683"/>
      <c r="IN489" s="683"/>
      <c r="IO489" s="683"/>
      <c r="IP489" s="683"/>
      <c r="IQ489" s="683"/>
      <c r="IR489" s="683"/>
      <c r="IS489" s="683"/>
      <c r="IT489" s="683"/>
      <c r="IU489" s="683"/>
      <c r="IV489" s="683"/>
    </row>
    <row r="490" spans="1:256" s="679" customFormat="1" ht="17.25" customHeight="1">
      <c r="A490" s="697" t="s">
        <v>150</v>
      </c>
      <c r="B490" s="695">
        <v>2471</v>
      </c>
      <c r="C490" s="696">
        <v>2471</v>
      </c>
      <c r="D490" s="414">
        <f t="shared" si="7"/>
        <v>100</v>
      </c>
      <c r="E490" s="678"/>
      <c r="HV490" s="683"/>
      <c r="HW490" s="683"/>
      <c r="HX490" s="683"/>
      <c r="HY490" s="683"/>
      <c r="HZ490" s="683"/>
      <c r="IA490" s="683"/>
      <c r="IB490" s="683"/>
      <c r="IC490" s="683"/>
      <c r="ID490" s="683"/>
      <c r="IE490" s="683"/>
      <c r="IF490" s="683"/>
      <c r="IG490" s="683"/>
      <c r="IH490" s="683"/>
      <c r="II490" s="683"/>
      <c r="IJ490" s="683"/>
      <c r="IK490" s="683"/>
      <c r="IL490" s="683"/>
      <c r="IM490" s="683"/>
      <c r="IN490" s="683"/>
      <c r="IO490" s="683"/>
      <c r="IP490" s="683"/>
      <c r="IQ490" s="683"/>
      <c r="IR490" s="683"/>
      <c r="IS490" s="683"/>
      <c r="IT490" s="683"/>
      <c r="IU490" s="683"/>
      <c r="IV490" s="683"/>
    </row>
    <row r="491" spans="1:256" s="679" customFormat="1" ht="17.25" customHeight="1">
      <c r="A491" s="697" t="s">
        <v>152</v>
      </c>
      <c r="B491" s="695">
        <v>349</v>
      </c>
      <c r="C491" s="696">
        <v>349</v>
      </c>
      <c r="D491" s="414">
        <f t="shared" si="7"/>
        <v>100</v>
      </c>
      <c r="E491" s="678"/>
      <c r="HV491" s="683"/>
      <c r="HW491" s="683"/>
      <c r="HX491" s="683"/>
      <c r="HY491" s="683"/>
      <c r="HZ491" s="683"/>
      <c r="IA491" s="683"/>
      <c r="IB491" s="683"/>
      <c r="IC491" s="683"/>
      <c r="ID491" s="683"/>
      <c r="IE491" s="683"/>
      <c r="IF491" s="683"/>
      <c r="IG491" s="683"/>
      <c r="IH491" s="683"/>
      <c r="II491" s="683"/>
      <c r="IJ491" s="683"/>
      <c r="IK491" s="683"/>
      <c r="IL491" s="683"/>
      <c r="IM491" s="683"/>
      <c r="IN491" s="683"/>
      <c r="IO491" s="683"/>
      <c r="IP491" s="683"/>
      <c r="IQ491" s="683"/>
      <c r="IR491" s="683"/>
      <c r="IS491" s="683"/>
      <c r="IT491" s="683"/>
      <c r="IU491" s="683"/>
      <c r="IV491" s="683"/>
    </row>
    <row r="492" spans="1:256" s="679" customFormat="1" ht="17.25" customHeight="1">
      <c r="A492" s="697" t="s">
        <v>504</v>
      </c>
      <c r="B492" s="695">
        <v>13076</v>
      </c>
      <c r="C492" s="696">
        <v>13076</v>
      </c>
      <c r="D492" s="414">
        <f t="shared" si="7"/>
        <v>100</v>
      </c>
      <c r="E492" s="678"/>
      <c r="HV492" s="683"/>
      <c r="HW492" s="683"/>
      <c r="HX492" s="683"/>
      <c r="HY492" s="683"/>
      <c r="HZ492" s="683"/>
      <c r="IA492" s="683"/>
      <c r="IB492" s="683"/>
      <c r="IC492" s="683"/>
      <c r="ID492" s="683"/>
      <c r="IE492" s="683"/>
      <c r="IF492" s="683"/>
      <c r="IG492" s="683"/>
      <c r="IH492" s="683"/>
      <c r="II492" s="683"/>
      <c r="IJ492" s="683"/>
      <c r="IK492" s="683"/>
      <c r="IL492" s="683"/>
      <c r="IM492" s="683"/>
      <c r="IN492" s="683"/>
      <c r="IO492" s="683"/>
      <c r="IP492" s="683"/>
      <c r="IQ492" s="683"/>
      <c r="IR492" s="683"/>
      <c r="IS492" s="683"/>
      <c r="IT492" s="683"/>
      <c r="IU492" s="683"/>
      <c r="IV492" s="683"/>
    </row>
    <row r="493" spans="1:256" s="679" customFormat="1" ht="17.25" customHeight="1">
      <c r="A493" s="697" t="s">
        <v>505</v>
      </c>
      <c r="B493" s="695">
        <v>456</v>
      </c>
      <c r="C493" s="696">
        <v>456</v>
      </c>
      <c r="D493" s="414">
        <f t="shared" si="7"/>
        <v>100</v>
      </c>
      <c r="E493" s="678"/>
      <c r="HV493" s="683"/>
      <c r="HW493" s="683"/>
      <c r="HX493" s="683"/>
      <c r="HY493" s="683"/>
      <c r="HZ493" s="683"/>
      <c r="IA493" s="683"/>
      <c r="IB493" s="683"/>
      <c r="IC493" s="683"/>
      <c r="ID493" s="683"/>
      <c r="IE493" s="683"/>
      <c r="IF493" s="683"/>
      <c r="IG493" s="683"/>
      <c r="IH493" s="683"/>
      <c r="II493" s="683"/>
      <c r="IJ493" s="683"/>
      <c r="IK493" s="683"/>
      <c r="IL493" s="683"/>
      <c r="IM493" s="683"/>
      <c r="IN493" s="683"/>
      <c r="IO493" s="683"/>
      <c r="IP493" s="683"/>
      <c r="IQ493" s="683"/>
      <c r="IR493" s="683"/>
      <c r="IS493" s="683"/>
      <c r="IT493" s="683"/>
      <c r="IU493" s="683"/>
      <c r="IV493" s="683"/>
    </row>
    <row r="494" spans="1:256" s="679" customFormat="1" ht="17.25" customHeight="1">
      <c r="A494" s="697" t="s">
        <v>506</v>
      </c>
      <c r="B494" s="695">
        <v>10</v>
      </c>
      <c r="C494" s="696">
        <v>10</v>
      </c>
      <c r="D494" s="414">
        <f t="shared" si="7"/>
        <v>100</v>
      </c>
      <c r="E494" s="678"/>
      <c r="HV494" s="683"/>
      <c r="HW494" s="683"/>
      <c r="HX494" s="683"/>
      <c r="HY494" s="683"/>
      <c r="HZ494" s="683"/>
      <c r="IA494" s="683"/>
      <c r="IB494" s="683"/>
      <c r="IC494" s="683"/>
      <c r="ID494" s="683"/>
      <c r="IE494" s="683"/>
      <c r="IF494" s="683"/>
      <c r="IG494" s="683"/>
      <c r="IH494" s="683"/>
      <c r="II494" s="683"/>
      <c r="IJ494" s="683"/>
      <c r="IK494" s="683"/>
      <c r="IL494" s="683"/>
      <c r="IM494" s="683"/>
      <c r="IN494" s="683"/>
      <c r="IO494" s="683"/>
      <c r="IP494" s="683"/>
      <c r="IQ494" s="683"/>
      <c r="IR494" s="683"/>
      <c r="IS494" s="683"/>
      <c r="IT494" s="683"/>
      <c r="IU494" s="683"/>
      <c r="IV494" s="683"/>
    </row>
    <row r="495" spans="1:256" s="679" customFormat="1" ht="17.25" customHeight="1">
      <c r="A495" s="697" t="s">
        <v>507</v>
      </c>
      <c r="B495" s="695">
        <v>35723</v>
      </c>
      <c r="C495" s="696">
        <v>35723</v>
      </c>
      <c r="D495" s="414">
        <f t="shared" si="7"/>
        <v>100</v>
      </c>
      <c r="E495" s="678"/>
      <c r="HV495" s="683"/>
      <c r="HW495" s="683"/>
      <c r="HX495" s="683"/>
      <c r="HY495" s="683"/>
      <c r="HZ495" s="683"/>
      <c r="IA495" s="683"/>
      <c r="IB495" s="683"/>
      <c r="IC495" s="683"/>
      <c r="ID495" s="683"/>
      <c r="IE495" s="683"/>
      <c r="IF495" s="683"/>
      <c r="IG495" s="683"/>
      <c r="IH495" s="683"/>
      <c r="II495" s="683"/>
      <c r="IJ495" s="683"/>
      <c r="IK495" s="683"/>
      <c r="IL495" s="683"/>
      <c r="IM495" s="683"/>
      <c r="IN495" s="683"/>
      <c r="IO495" s="683"/>
      <c r="IP495" s="683"/>
      <c r="IQ495" s="683"/>
      <c r="IR495" s="683"/>
      <c r="IS495" s="683"/>
      <c r="IT495" s="683"/>
      <c r="IU495" s="683"/>
      <c r="IV495" s="683"/>
    </row>
    <row r="496" spans="1:256" s="679" customFormat="1" ht="17.25" customHeight="1">
      <c r="A496" s="697" t="s">
        <v>508</v>
      </c>
      <c r="B496" s="695">
        <v>256</v>
      </c>
      <c r="C496" s="696">
        <v>256</v>
      </c>
      <c r="D496" s="414">
        <f t="shared" si="7"/>
        <v>100</v>
      </c>
      <c r="E496" s="678"/>
      <c r="HV496" s="683"/>
      <c r="HW496" s="683"/>
      <c r="HX496" s="683"/>
      <c r="HY496" s="683"/>
      <c r="HZ496" s="683"/>
      <c r="IA496" s="683"/>
      <c r="IB496" s="683"/>
      <c r="IC496" s="683"/>
      <c r="ID496" s="683"/>
      <c r="IE496" s="683"/>
      <c r="IF496" s="683"/>
      <c r="IG496" s="683"/>
      <c r="IH496" s="683"/>
      <c r="II496" s="683"/>
      <c r="IJ496" s="683"/>
      <c r="IK496" s="683"/>
      <c r="IL496" s="683"/>
      <c r="IM496" s="683"/>
      <c r="IN496" s="683"/>
      <c r="IO496" s="683"/>
      <c r="IP496" s="683"/>
      <c r="IQ496" s="683"/>
      <c r="IR496" s="683"/>
      <c r="IS496" s="683"/>
      <c r="IT496" s="683"/>
      <c r="IU496" s="683"/>
      <c r="IV496" s="683"/>
    </row>
    <row r="497" spans="1:256" s="679" customFormat="1" ht="17.25" customHeight="1">
      <c r="A497" s="698" t="s">
        <v>509</v>
      </c>
      <c r="B497" s="699">
        <v>841</v>
      </c>
      <c r="C497" s="700">
        <v>841</v>
      </c>
      <c r="D497" s="701">
        <f t="shared" si="7"/>
        <v>100</v>
      </c>
      <c r="E497" s="702"/>
      <c r="HV497" s="683"/>
      <c r="HW497" s="683"/>
      <c r="HX497" s="683"/>
      <c r="HY497" s="683"/>
      <c r="HZ497" s="683"/>
      <c r="IA497" s="683"/>
      <c r="IB497" s="683"/>
      <c r="IC497" s="683"/>
      <c r="ID497" s="683"/>
      <c r="IE497" s="683"/>
      <c r="IF497" s="683"/>
      <c r="IG497" s="683"/>
      <c r="IH497" s="683"/>
      <c r="II497" s="683"/>
      <c r="IJ497" s="683"/>
      <c r="IK497" s="683"/>
      <c r="IL497" s="683"/>
      <c r="IM497" s="683"/>
      <c r="IN497" s="683"/>
      <c r="IO497" s="683"/>
      <c r="IP497" s="683"/>
      <c r="IQ497" s="683"/>
      <c r="IR497" s="683"/>
      <c r="IS497" s="683"/>
      <c r="IT497" s="683"/>
      <c r="IU497" s="683"/>
      <c r="IV497" s="683"/>
    </row>
    <row r="498" spans="1:256" s="679" customFormat="1" ht="17.25" customHeight="1">
      <c r="A498" s="697" t="s">
        <v>510</v>
      </c>
      <c r="B498" s="695">
        <v>780</v>
      </c>
      <c r="C498" s="696">
        <v>780</v>
      </c>
      <c r="D498" s="414">
        <f t="shared" si="7"/>
        <v>100</v>
      </c>
      <c r="E498" s="678"/>
      <c r="HV498" s="683"/>
      <c r="HW498" s="683"/>
      <c r="HX498" s="683"/>
      <c r="HY498" s="683"/>
      <c r="HZ498" s="683"/>
      <c r="IA498" s="683"/>
      <c r="IB498" s="683"/>
      <c r="IC498" s="683"/>
      <c r="ID498" s="683"/>
      <c r="IE498" s="683"/>
      <c r="IF498" s="683"/>
      <c r="IG498" s="683"/>
      <c r="IH498" s="683"/>
      <c r="II498" s="683"/>
      <c r="IJ498" s="683"/>
      <c r="IK498" s="683"/>
      <c r="IL498" s="683"/>
      <c r="IM498" s="683"/>
      <c r="IN498" s="683"/>
      <c r="IO498" s="683"/>
      <c r="IP498" s="683"/>
      <c r="IQ498" s="683"/>
      <c r="IR498" s="683"/>
      <c r="IS498" s="683"/>
      <c r="IT498" s="683"/>
      <c r="IU498" s="683"/>
      <c r="IV498" s="683"/>
    </row>
    <row r="499" spans="1:256" s="679" customFormat="1" ht="17.25" customHeight="1">
      <c r="A499" s="697" t="s">
        <v>511</v>
      </c>
      <c r="B499" s="695">
        <v>3705</v>
      </c>
      <c r="C499" s="696">
        <v>3705</v>
      </c>
      <c r="D499" s="414">
        <f t="shared" si="7"/>
        <v>100</v>
      </c>
      <c r="E499" s="678"/>
      <c r="HV499" s="683"/>
      <c r="HW499" s="683"/>
      <c r="HX499" s="683"/>
      <c r="HY499" s="683"/>
      <c r="HZ499" s="683"/>
      <c r="IA499" s="683"/>
      <c r="IB499" s="683"/>
      <c r="IC499" s="683"/>
      <c r="ID499" s="683"/>
      <c r="IE499" s="683"/>
      <c r="IF499" s="683"/>
      <c r="IG499" s="683"/>
      <c r="IH499" s="683"/>
      <c r="II499" s="683"/>
      <c r="IJ499" s="683"/>
      <c r="IK499" s="683"/>
      <c r="IL499" s="683"/>
      <c r="IM499" s="683"/>
      <c r="IN499" s="683"/>
      <c r="IO499" s="683"/>
      <c r="IP499" s="683"/>
      <c r="IQ499" s="683"/>
      <c r="IR499" s="683"/>
      <c r="IS499" s="683"/>
      <c r="IT499" s="683"/>
      <c r="IU499" s="683"/>
      <c r="IV499" s="683"/>
    </row>
    <row r="500" spans="1:256" s="679" customFormat="1" ht="17.25" customHeight="1">
      <c r="A500" s="697" t="s">
        <v>512</v>
      </c>
      <c r="B500" s="695">
        <v>1370</v>
      </c>
      <c r="C500" s="696">
        <v>1370</v>
      </c>
      <c r="D500" s="414">
        <f t="shared" si="7"/>
        <v>100</v>
      </c>
      <c r="E500" s="678"/>
      <c r="HV500" s="683"/>
      <c r="HW500" s="683"/>
      <c r="HX500" s="683"/>
      <c r="HY500" s="683"/>
      <c r="HZ500" s="683"/>
      <c r="IA500" s="683"/>
      <c r="IB500" s="683"/>
      <c r="IC500" s="683"/>
      <c r="ID500" s="683"/>
      <c r="IE500" s="683"/>
      <c r="IF500" s="683"/>
      <c r="IG500" s="683"/>
      <c r="IH500" s="683"/>
      <c r="II500" s="683"/>
      <c r="IJ500" s="683"/>
      <c r="IK500" s="683"/>
      <c r="IL500" s="683"/>
      <c r="IM500" s="683"/>
      <c r="IN500" s="683"/>
      <c r="IO500" s="683"/>
      <c r="IP500" s="683"/>
      <c r="IQ500" s="683"/>
      <c r="IR500" s="683"/>
      <c r="IS500" s="683"/>
      <c r="IT500" s="683"/>
      <c r="IU500" s="683"/>
      <c r="IV500" s="683"/>
    </row>
    <row r="501" spans="1:256" s="679" customFormat="1" ht="17.25" customHeight="1">
      <c r="A501" s="697" t="s">
        <v>513</v>
      </c>
      <c r="B501" s="695">
        <v>170</v>
      </c>
      <c r="C501" s="696">
        <v>170</v>
      </c>
      <c r="D501" s="414">
        <f t="shared" si="7"/>
        <v>100</v>
      </c>
      <c r="E501" s="678"/>
      <c r="HV501" s="683"/>
      <c r="HW501" s="683"/>
      <c r="HX501" s="683"/>
      <c r="HY501" s="683"/>
      <c r="HZ501" s="683"/>
      <c r="IA501" s="683"/>
      <c r="IB501" s="683"/>
      <c r="IC501" s="683"/>
      <c r="ID501" s="683"/>
      <c r="IE501" s="683"/>
      <c r="IF501" s="683"/>
      <c r="IG501" s="683"/>
      <c r="IH501" s="683"/>
      <c r="II501" s="683"/>
      <c r="IJ501" s="683"/>
      <c r="IK501" s="683"/>
      <c r="IL501" s="683"/>
      <c r="IM501" s="683"/>
      <c r="IN501" s="683"/>
      <c r="IO501" s="683"/>
      <c r="IP501" s="683"/>
      <c r="IQ501" s="683"/>
      <c r="IR501" s="683"/>
      <c r="IS501" s="683"/>
      <c r="IT501" s="683"/>
      <c r="IU501" s="683"/>
      <c r="IV501" s="683"/>
    </row>
    <row r="502" spans="1:256" s="679" customFormat="1" ht="17.25" customHeight="1">
      <c r="A502" s="697" t="s">
        <v>514</v>
      </c>
      <c r="B502" s="695">
        <v>18</v>
      </c>
      <c r="C502" s="696">
        <v>18</v>
      </c>
      <c r="D502" s="414">
        <f t="shared" si="7"/>
        <v>100</v>
      </c>
      <c r="E502" s="678"/>
      <c r="HV502" s="683"/>
      <c r="HW502" s="683"/>
      <c r="HX502" s="683"/>
      <c r="HY502" s="683"/>
      <c r="HZ502" s="683"/>
      <c r="IA502" s="683"/>
      <c r="IB502" s="683"/>
      <c r="IC502" s="683"/>
      <c r="ID502" s="683"/>
      <c r="IE502" s="683"/>
      <c r="IF502" s="683"/>
      <c r="IG502" s="683"/>
      <c r="IH502" s="683"/>
      <c r="II502" s="683"/>
      <c r="IJ502" s="683"/>
      <c r="IK502" s="683"/>
      <c r="IL502" s="683"/>
      <c r="IM502" s="683"/>
      <c r="IN502" s="683"/>
      <c r="IO502" s="683"/>
      <c r="IP502" s="683"/>
      <c r="IQ502" s="683"/>
      <c r="IR502" s="683"/>
      <c r="IS502" s="683"/>
      <c r="IT502" s="683"/>
      <c r="IU502" s="683"/>
      <c r="IV502" s="683"/>
    </row>
    <row r="503" spans="1:256" s="679" customFormat="1" ht="17.25" customHeight="1">
      <c r="A503" s="697" t="s">
        <v>515</v>
      </c>
      <c r="B503" s="695">
        <v>11255</v>
      </c>
      <c r="C503" s="696">
        <v>11255</v>
      </c>
      <c r="D503" s="414">
        <f t="shared" si="7"/>
        <v>100</v>
      </c>
      <c r="E503" s="678"/>
      <c r="HV503" s="683"/>
      <c r="HW503" s="683"/>
      <c r="HX503" s="683"/>
      <c r="HY503" s="683"/>
      <c r="HZ503" s="683"/>
      <c r="IA503" s="683"/>
      <c r="IB503" s="683"/>
      <c r="IC503" s="683"/>
      <c r="ID503" s="683"/>
      <c r="IE503" s="683"/>
      <c r="IF503" s="683"/>
      <c r="IG503" s="683"/>
      <c r="IH503" s="683"/>
      <c r="II503" s="683"/>
      <c r="IJ503" s="683"/>
      <c r="IK503" s="683"/>
      <c r="IL503" s="683"/>
      <c r="IM503" s="683"/>
      <c r="IN503" s="683"/>
      <c r="IO503" s="683"/>
      <c r="IP503" s="683"/>
      <c r="IQ503" s="683"/>
      <c r="IR503" s="683"/>
      <c r="IS503" s="683"/>
      <c r="IT503" s="683"/>
      <c r="IU503" s="683"/>
      <c r="IV503" s="683"/>
    </row>
    <row r="504" spans="1:256" s="679" customFormat="1" ht="17.25" customHeight="1">
      <c r="A504" s="697" t="s">
        <v>516</v>
      </c>
      <c r="B504" s="695">
        <v>578</v>
      </c>
      <c r="C504" s="696">
        <v>578</v>
      </c>
      <c r="D504" s="414">
        <f t="shared" si="7"/>
        <v>100</v>
      </c>
      <c r="E504" s="678"/>
      <c r="HV504" s="683"/>
      <c r="HW504" s="683"/>
      <c r="HX504" s="683"/>
      <c r="HY504" s="683"/>
      <c r="HZ504" s="683"/>
      <c r="IA504" s="683"/>
      <c r="IB504" s="683"/>
      <c r="IC504" s="683"/>
      <c r="ID504" s="683"/>
      <c r="IE504" s="683"/>
      <c r="IF504" s="683"/>
      <c r="IG504" s="683"/>
      <c r="IH504" s="683"/>
      <c r="II504" s="683"/>
      <c r="IJ504" s="683"/>
      <c r="IK504" s="683"/>
      <c r="IL504" s="683"/>
      <c r="IM504" s="683"/>
      <c r="IN504" s="683"/>
      <c r="IO504" s="683"/>
      <c r="IP504" s="683"/>
      <c r="IQ504" s="683"/>
      <c r="IR504" s="683"/>
      <c r="IS504" s="683"/>
      <c r="IT504" s="683"/>
      <c r="IU504" s="683"/>
      <c r="IV504" s="683"/>
    </row>
    <row r="505" spans="1:256" s="679" customFormat="1" ht="17.25" customHeight="1">
      <c r="A505" s="697" t="s">
        <v>517</v>
      </c>
      <c r="B505" s="695">
        <v>33828</v>
      </c>
      <c r="C505" s="696">
        <v>33828</v>
      </c>
      <c r="D505" s="414">
        <f t="shared" si="7"/>
        <v>100</v>
      </c>
      <c r="E505" s="678"/>
      <c r="HV505" s="683"/>
      <c r="HW505" s="683"/>
      <c r="HX505" s="683"/>
      <c r="HY505" s="683"/>
      <c r="HZ505" s="683"/>
      <c r="IA505" s="683"/>
      <c r="IB505" s="683"/>
      <c r="IC505" s="683"/>
      <c r="ID505" s="683"/>
      <c r="IE505" s="683"/>
      <c r="IF505" s="683"/>
      <c r="IG505" s="683"/>
      <c r="IH505" s="683"/>
      <c r="II505" s="683"/>
      <c r="IJ505" s="683"/>
      <c r="IK505" s="683"/>
      <c r="IL505" s="683"/>
      <c r="IM505" s="683"/>
      <c r="IN505" s="683"/>
      <c r="IO505" s="683"/>
      <c r="IP505" s="683"/>
      <c r="IQ505" s="683"/>
      <c r="IR505" s="683"/>
      <c r="IS505" s="683"/>
      <c r="IT505" s="683"/>
      <c r="IU505" s="683"/>
      <c r="IV505" s="683"/>
    </row>
    <row r="506" spans="1:256" s="679" customFormat="1" ht="17.25" customHeight="1">
      <c r="A506" s="697" t="s">
        <v>518</v>
      </c>
      <c r="B506" s="695">
        <v>185070</v>
      </c>
      <c r="C506" s="696">
        <v>185070</v>
      </c>
      <c r="D506" s="414">
        <f t="shared" si="7"/>
        <v>100</v>
      </c>
      <c r="E506" s="678"/>
      <c r="HV506" s="683"/>
      <c r="HW506" s="683"/>
      <c r="HX506" s="683"/>
      <c r="HY506" s="683"/>
      <c r="HZ506" s="683"/>
      <c r="IA506" s="683"/>
      <c r="IB506" s="683"/>
      <c r="IC506" s="683"/>
      <c r="ID506" s="683"/>
      <c r="IE506" s="683"/>
      <c r="IF506" s="683"/>
      <c r="IG506" s="683"/>
      <c r="IH506" s="683"/>
      <c r="II506" s="683"/>
      <c r="IJ506" s="683"/>
      <c r="IK506" s="683"/>
      <c r="IL506" s="683"/>
      <c r="IM506" s="683"/>
      <c r="IN506" s="683"/>
      <c r="IO506" s="683"/>
      <c r="IP506" s="683"/>
      <c r="IQ506" s="683"/>
      <c r="IR506" s="683"/>
      <c r="IS506" s="683"/>
      <c r="IT506" s="683"/>
      <c r="IU506" s="683"/>
      <c r="IV506" s="683"/>
    </row>
    <row r="507" spans="1:256" s="679" customFormat="1" ht="17.25" customHeight="1">
      <c r="A507" s="697" t="s">
        <v>150</v>
      </c>
      <c r="B507" s="695">
        <v>4911</v>
      </c>
      <c r="C507" s="696">
        <v>4911</v>
      </c>
      <c r="D507" s="414">
        <f t="shared" si="7"/>
        <v>100</v>
      </c>
      <c r="E507" s="678"/>
      <c r="HV507" s="683"/>
      <c r="HW507" s="683"/>
      <c r="HX507" s="683"/>
      <c r="HY507" s="683"/>
      <c r="HZ507" s="683"/>
      <c r="IA507" s="683"/>
      <c r="IB507" s="683"/>
      <c r="IC507" s="683"/>
      <c r="ID507" s="683"/>
      <c r="IE507" s="683"/>
      <c r="IF507" s="683"/>
      <c r="IG507" s="683"/>
      <c r="IH507" s="683"/>
      <c r="II507" s="683"/>
      <c r="IJ507" s="683"/>
      <c r="IK507" s="683"/>
      <c r="IL507" s="683"/>
      <c r="IM507" s="683"/>
      <c r="IN507" s="683"/>
      <c r="IO507" s="683"/>
      <c r="IP507" s="683"/>
      <c r="IQ507" s="683"/>
      <c r="IR507" s="683"/>
      <c r="IS507" s="683"/>
      <c r="IT507" s="683"/>
      <c r="IU507" s="683"/>
      <c r="IV507" s="683"/>
    </row>
    <row r="508" spans="1:256" s="679" customFormat="1" ht="17.25" customHeight="1">
      <c r="A508" s="697" t="s">
        <v>152</v>
      </c>
      <c r="B508" s="695">
        <v>354</v>
      </c>
      <c r="C508" s="696">
        <v>354</v>
      </c>
      <c r="D508" s="414">
        <f t="shared" si="7"/>
        <v>100</v>
      </c>
      <c r="E508" s="678"/>
      <c r="HV508" s="683"/>
      <c r="HW508" s="683"/>
      <c r="HX508" s="683"/>
      <c r="HY508" s="683"/>
      <c r="HZ508" s="683"/>
      <c r="IA508" s="683"/>
      <c r="IB508" s="683"/>
      <c r="IC508" s="683"/>
      <c r="ID508" s="683"/>
      <c r="IE508" s="683"/>
      <c r="IF508" s="683"/>
      <c r="IG508" s="683"/>
      <c r="IH508" s="683"/>
      <c r="II508" s="683"/>
      <c r="IJ508" s="683"/>
      <c r="IK508" s="683"/>
      <c r="IL508" s="683"/>
      <c r="IM508" s="683"/>
      <c r="IN508" s="683"/>
      <c r="IO508" s="683"/>
      <c r="IP508" s="683"/>
      <c r="IQ508" s="683"/>
      <c r="IR508" s="683"/>
      <c r="IS508" s="683"/>
      <c r="IT508" s="683"/>
      <c r="IU508" s="683"/>
      <c r="IV508" s="683"/>
    </row>
    <row r="509" spans="1:256" s="679" customFormat="1" ht="17.25" customHeight="1">
      <c r="A509" s="697" t="s">
        <v>519</v>
      </c>
      <c r="B509" s="695">
        <v>5362</v>
      </c>
      <c r="C509" s="696">
        <v>5362</v>
      </c>
      <c r="D509" s="414">
        <f t="shared" si="7"/>
        <v>100</v>
      </c>
      <c r="E509" s="678"/>
      <c r="HV509" s="683"/>
      <c r="HW509" s="683"/>
      <c r="HX509" s="683"/>
      <c r="HY509" s="683"/>
      <c r="HZ509" s="683"/>
      <c r="IA509" s="683"/>
      <c r="IB509" s="683"/>
      <c r="IC509" s="683"/>
      <c r="ID509" s="683"/>
      <c r="IE509" s="683"/>
      <c r="IF509" s="683"/>
      <c r="IG509" s="683"/>
      <c r="IH509" s="683"/>
      <c r="II509" s="683"/>
      <c r="IJ509" s="683"/>
      <c r="IK509" s="683"/>
      <c r="IL509" s="683"/>
      <c r="IM509" s="683"/>
      <c r="IN509" s="683"/>
      <c r="IO509" s="683"/>
      <c r="IP509" s="683"/>
      <c r="IQ509" s="683"/>
      <c r="IR509" s="683"/>
      <c r="IS509" s="683"/>
      <c r="IT509" s="683"/>
      <c r="IU509" s="683"/>
      <c r="IV509" s="683"/>
    </row>
    <row r="510" spans="1:256" s="679" customFormat="1" ht="17.25" customHeight="1">
      <c r="A510" s="697" t="s">
        <v>520</v>
      </c>
      <c r="B510" s="695">
        <v>154997</v>
      </c>
      <c r="C510" s="696">
        <v>154997</v>
      </c>
      <c r="D510" s="414">
        <f t="shared" si="7"/>
        <v>100</v>
      </c>
      <c r="E510" s="678"/>
      <c r="HV510" s="683"/>
      <c r="HW510" s="683"/>
      <c r="HX510" s="683"/>
      <c r="HY510" s="683"/>
      <c r="HZ510" s="683"/>
      <c r="IA510" s="683"/>
      <c r="IB510" s="683"/>
      <c r="IC510" s="683"/>
      <c r="ID510" s="683"/>
      <c r="IE510" s="683"/>
      <c r="IF510" s="683"/>
      <c r="IG510" s="683"/>
      <c r="IH510" s="683"/>
      <c r="II510" s="683"/>
      <c r="IJ510" s="683"/>
      <c r="IK510" s="683"/>
      <c r="IL510" s="683"/>
      <c r="IM510" s="683"/>
      <c r="IN510" s="683"/>
      <c r="IO510" s="683"/>
      <c r="IP510" s="683"/>
      <c r="IQ510" s="683"/>
      <c r="IR510" s="683"/>
      <c r="IS510" s="683"/>
      <c r="IT510" s="683"/>
      <c r="IU510" s="683"/>
      <c r="IV510" s="683"/>
    </row>
    <row r="511" spans="1:256" s="679" customFormat="1" ht="17.25" customHeight="1">
      <c r="A511" s="697" t="s">
        <v>521</v>
      </c>
      <c r="B511" s="695">
        <v>2806</v>
      </c>
      <c r="C511" s="696">
        <v>2806</v>
      </c>
      <c r="D511" s="414">
        <f t="shared" si="7"/>
        <v>100</v>
      </c>
      <c r="E511" s="678"/>
      <c r="HV511" s="683"/>
      <c r="HW511" s="683"/>
      <c r="HX511" s="683"/>
      <c r="HY511" s="683"/>
      <c r="HZ511" s="683"/>
      <c r="IA511" s="683"/>
      <c r="IB511" s="683"/>
      <c r="IC511" s="683"/>
      <c r="ID511" s="683"/>
      <c r="IE511" s="683"/>
      <c r="IF511" s="683"/>
      <c r="IG511" s="683"/>
      <c r="IH511" s="683"/>
      <c r="II511" s="683"/>
      <c r="IJ511" s="683"/>
      <c r="IK511" s="683"/>
      <c r="IL511" s="683"/>
      <c r="IM511" s="683"/>
      <c r="IN511" s="683"/>
      <c r="IO511" s="683"/>
      <c r="IP511" s="683"/>
      <c r="IQ511" s="683"/>
      <c r="IR511" s="683"/>
      <c r="IS511" s="683"/>
      <c r="IT511" s="683"/>
      <c r="IU511" s="683"/>
      <c r="IV511" s="683"/>
    </row>
    <row r="512" spans="1:256" s="679" customFormat="1" ht="17.25" customHeight="1">
      <c r="A512" s="697" t="s">
        <v>522</v>
      </c>
      <c r="B512" s="695">
        <v>494</v>
      </c>
      <c r="C512" s="696">
        <v>494</v>
      </c>
      <c r="D512" s="414">
        <f t="shared" si="7"/>
        <v>100</v>
      </c>
      <c r="E512" s="678"/>
      <c r="HV512" s="683"/>
      <c r="HW512" s="683"/>
      <c r="HX512" s="683"/>
      <c r="HY512" s="683"/>
      <c r="HZ512" s="683"/>
      <c r="IA512" s="683"/>
      <c r="IB512" s="683"/>
      <c r="IC512" s="683"/>
      <c r="ID512" s="683"/>
      <c r="IE512" s="683"/>
      <c r="IF512" s="683"/>
      <c r="IG512" s="683"/>
      <c r="IH512" s="683"/>
      <c r="II512" s="683"/>
      <c r="IJ512" s="683"/>
      <c r="IK512" s="683"/>
      <c r="IL512" s="683"/>
      <c r="IM512" s="683"/>
      <c r="IN512" s="683"/>
      <c r="IO512" s="683"/>
      <c r="IP512" s="683"/>
      <c r="IQ512" s="683"/>
      <c r="IR512" s="683"/>
      <c r="IS512" s="683"/>
      <c r="IT512" s="683"/>
      <c r="IU512" s="683"/>
      <c r="IV512" s="683"/>
    </row>
    <row r="513" spans="1:256" s="679" customFormat="1" ht="17.25" customHeight="1">
      <c r="A513" s="697" t="s">
        <v>523</v>
      </c>
      <c r="B513" s="695">
        <v>11056</v>
      </c>
      <c r="C513" s="696">
        <v>11056</v>
      </c>
      <c r="D513" s="414">
        <f t="shared" si="7"/>
        <v>100</v>
      </c>
      <c r="E513" s="678"/>
      <c r="HV513" s="683"/>
      <c r="HW513" s="683"/>
      <c r="HX513" s="683"/>
      <c r="HY513" s="683"/>
      <c r="HZ513" s="683"/>
      <c r="IA513" s="683"/>
      <c r="IB513" s="683"/>
      <c r="IC513" s="683"/>
      <c r="ID513" s="683"/>
      <c r="IE513" s="683"/>
      <c r="IF513" s="683"/>
      <c r="IG513" s="683"/>
      <c r="IH513" s="683"/>
      <c r="II513" s="683"/>
      <c r="IJ513" s="683"/>
      <c r="IK513" s="683"/>
      <c r="IL513" s="683"/>
      <c r="IM513" s="683"/>
      <c r="IN513" s="683"/>
      <c r="IO513" s="683"/>
      <c r="IP513" s="683"/>
      <c r="IQ513" s="683"/>
      <c r="IR513" s="683"/>
      <c r="IS513" s="683"/>
      <c r="IT513" s="683"/>
      <c r="IU513" s="683"/>
      <c r="IV513" s="683"/>
    </row>
    <row r="514" spans="1:256" s="679" customFormat="1" ht="17.25" customHeight="1">
      <c r="A514" s="697" t="s">
        <v>524</v>
      </c>
      <c r="B514" s="695">
        <v>781</v>
      </c>
      <c r="C514" s="696">
        <v>781</v>
      </c>
      <c r="D514" s="414">
        <f t="shared" si="7"/>
        <v>100</v>
      </c>
      <c r="E514" s="678"/>
      <c r="HV514" s="683"/>
      <c r="HW514" s="683"/>
      <c r="HX514" s="683"/>
      <c r="HY514" s="683"/>
      <c r="HZ514" s="683"/>
      <c r="IA514" s="683"/>
      <c r="IB514" s="683"/>
      <c r="IC514" s="683"/>
      <c r="ID514" s="683"/>
      <c r="IE514" s="683"/>
      <c r="IF514" s="683"/>
      <c r="IG514" s="683"/>
      <c r="IH514" s="683"/>
      <c r="II514" s="683"/>
      <c r="IJ514" s="683"/>
      <c r="IK514" s="683"/>
      <c r="IL514" s="683"/>
      <c r="IM514" s="683"/>
      <c r="IN514" s="683"/>
      <c r="IO514" s="683"/>
      <c r="IP514" s="683"/>
      <c r="IQ514" s="683"/>
      <c r="IR514" s="683"/>
      <c r="IS514" s="683"/>
      <c r="IT514" s="683"/>
      <c r="IU514" s="683"/>
      <c r="IV514" s="683"/>
    </row>
    <row r="515" spans="1:256" s="679" customFormat="1" ht="17.25" customHeight="1">
      <c r="A515" s="697" t="s">
        <v>525</v>
      </c>
      <c r="B515" s="695">
        <v>320</v>
      </c>
      <c r="C515" s="696">
        <v>320</v>
      </c>
      <c r="D515" s="414">
        <f t="shared" si="7"/>
        <v>100</v>
      </c>
      <c r="E515" s="678"/>
      <c r="HV515" s="683"/>
      <c r="HW515" s="683"/>
      <c r="HX515" s="683"/>
      <c r="HY515" s="683"/>
      <c r="HZ515" s="683"/>
      <c r="IA515" s="683"/>
      <c r="IB515" s="683"/>
      <c r="IC515" s="683"/>
      <c r="ID515" s="683"/>
      <c r="IE515" s="683"/>
      <c r="IF515" s="683"/>
      <c r="IG515" s="683"/>
      <c r="IH515" s="683"/>
      <c r="II515" s="683"/>
      <c r="IJ515" s="683"/>
      <c r="IK515" s="683"/>
      <c r="IL515" s="683"/>
      <c r="IM515" s="683"/>
      <c r="IN515" s="683"/>
      <c r="IO515" s="683"/>
      <c r="IP515" s="683"/>
      <c r="IQ515" s="683"/>
      <c r="IR515" s="683"/>
      <c r="IS515" s="683"/>
      <c r="IT515" s="683"/>
      <c r="IU515" s="683"/>
      <c r="IV515" s="683"/>
    </row>
    <row r="516" spans="1:256" s="679" customFormat="1" ht="17.25" customHeight="1">
      <c r="A516" s="697" t="s">
        <v>526</v>
      </c>
      <c r="B516" s="695">
        <v>449</v>
      </c>
      <c r="C516" s="696">
        <v>449</v>
      </c>
      <c r="D516" s="414">
        <f aca="true" t="shared" si="8" ref="D516:D579">C516/B516*100</f>
        <v>100</v>
      </c>
      <c r="E516" s="678"/>
      <c r="HV516" s="683"/>
      <c r="HW516" s="683"/>
      <c r="HX516" s="683"/>
      <c r="HY516" s="683"/>
      <c r="HZ516" s="683"/>
      <c r="IA516" s="683"/>
      <c r="IB516" s="683"/>
      <c r="IC516" s="683"/>
      <c r="ID516" s="683"/>
      <c r="IE516" s="683"/>
      <c r="IF516" s="683"/>
      <c r="IG516" s="683"/>
      <c r="IH516" s="683"/>
      <c r="II516" s="683"/>
      <c r="IJ516" s="683"/>
      <c r="IK516" s="683"/>
      <c r="IL516" s="683"/>
      <c r="IM516" s="683"/>
      <c r="IN516" s="683"/>
      <c r="IO516" s="683"/>
      <c r="IP516" s="683"/>
      <c r="IQ516" s="683"/>
      <c r="IR516" s="683"/>
      <c r="IS516" s="683"/>
      <c r="IT516" s="683"/>
      <c r="IU516" s="683"/>
      <c r="IV516" s="683"/>
    </row>
    <row r="517" spans="1:256" s="679" customFormat="1" ht="17.25" customHeight="1">
      <c r="A517" s="697" t="s">
        <v>527</v>
      </c>
      <c r="B517" s="695">
        <v>578</v>
      </c>
      <c r="C517" s="696">
        <v>578</v>
      </c>
      <c r="D517" s="414">
        <f t="shared" si="8"/>
        <v>100</v>
      </c>
      <c r="E517" s="678"/>
      <c r="HV517" s="683"/>
      <c r="HW517" s="683"/>
      <c r="HX517" s="683"/>
      <c r="HY517" s="683"/>
      <c r="HZ517" s="683"/>
      <c r="IA517" s="683"/>
      <c r="IB517" s="683"/>
      <c r="IC517" s="683"/>
      <c r="ID517" s="683"/>
      <c r="IE517" s="683"/>
      <c r="IF517" s="683"/>
      <c r="IG517" s="683"/>
      <c r="IH517" s="683"/>
      <c r="II517" s="683"/>
      <c r="IJ517" s="683"/>
      <c r="IK517" s="683"/>
      <c r="IL517" s="683"/>
      <c r="IM517" s="683"/>
      <c r="IN517" s="683"/>
      <c r="IO517" s="683"/>
      <c r="IP517" s="683"/>
      <c r="IQ517" s="683"/>
      <c r="IR517" s="683"/>
      <c r="IS517" s="683"/>
      <c r="IT517" s="683"/>
      <c r="IU517" s="683"/>
      <c r="IV517" s="683"/>
    </row>
    <row r="518" spans="1:256" s="679" customFormat="1" ht="17.25" customHeight="1">
      <c r="A518" s="697" t="s">
        <v>528</v>
      </c>
      <c r="B518" s="695">
        <v>327</v>
      </c>
      <c r="C518" s="696">
        <v>327</v>
      </c>
      <c r="D518" s="414">
        <f t="shared" si="8"/>
        <v>100</v>
      </c>
      <c r="E518" s="678"/>
      <c r="HV518" s="683"/>
      <c r="HW518" s="683"/>
      <c r="HX518" s="683"/>
      <c r="HY518" s="683"/>
      <c r="HZ518" s="683"/>
      <c r="IA518" s="683"/>
      <c r="IB518" s="683"/>
      <c r="IC518" s="683"/>
      <c r="ID518" s="683"/>
      <c r="IE518" s="683"/>
      <c r="IF518" s="683"/>
      <c r="IG518" s="683"/>
      <c r="IH518" s="683"/>
      <c r="II518" s="683"/>
      <c r="IJ518" s="683"/>
      <c r="IK518" s="683"/>
      <c r="IL518" s="683"/>
      <c r="IM518" s="683"/>
      <c r="IN518" s="683"/>
      <c r="IO518" s="683"/>
      <c r="IP518" s="683"/>
      <c r="IQ518" s="683"/>
      <c r="IR518" s="683"/>
      <c r="IS518" s="683"/>
      <c r="IT518" s="683"/>
      <c r="IU518" s="683"/>
      <c r="IV518" s="683"/>
    </row>
    <row r="519" spans="1:256" s="679" customFormat="1" ht="17.25" customHeight="1">
      <c r="A519" s="697" t="s">
        <v>529</v>
      </c>
      <c r="B519" s="695">
        <v>2635</v>
      </c>
      <c r="C519" s="696">
        <v>2635</v>
      </c>
      <c r="D519" s="414">
        <f t="shared" si="8"/>
        <v>100</v>
      </c>
      <c r="E519" s="678"/>
      <c r="HV519" s="683"/>
      <c r="HW519" s="683"/>
      <c r="HX519" s="683"/>
      <c r="HY519" s="683"/>
      <c r="HZ519" s="683"/>
      <c r="IA519" s="683"/>
      <c r="IB519" s="683"/>
      <c r="IC519" s="683"/>
      <c r="ID519" s="683"/>
      <c r="IE519" s="683"/>
      <c r="IF519" s="683"/>
      <c r="IG519" s="683"/>
      <c r="IH519" s="683"/>
      <c r="II519" s="683"/>
      <c r="IJ519" s="683"/>
      <c r="IK519" s="683"/>
      <c r="IL519" s="683"/>
      <c r="IM519" s="683"/>
      <c r="IN519" s="683"/>
      <c r="IO519" s="683"/>
      <c r="IP519" s="683"/>
      <c r="IQ519" s="683"/>
      <c r="IR519" s="683"/>
      <c r="IS519" s="683"/>
      <c r="IT519" s="683"/>
      <c r="IU519" s="683"/>
      <c r="IV519" s="683"/>
    </row>
    <row r="520" spans="1:256" s="679" customFormat="1" ht="17.25" customHeight="1">
      <c r="A520" s="697" t="s">
        <v>530</v>
      </c>
      <c r="B520" s="695">
        <v>25552</v>
      </c>
      <c r="C520" s="696">
        <v>25552</v>
      </c>
      <c r="D520" s="414">
        <f t="shared" si="8"/>
        <v>100</v>
      </c>
      <c r="E520" s="678"/>
      <c r="HV520" s="683"/>
      <c r="HW520" s="683"/>
      <c r="HX520" s="683"/>
      <c r="HY520" s="683"/>
      <c r="HZ520" s="683"/>
      <c r="IA520" s="683"/>
      <c r="IB520" s="683"/>
      <c r="IC520" s="683"/>
      <c r="ID520" s="683"/>
      <c r="IE520" s="683"/>
      <c r="IF520" s="683"/>
      <c r="IG520" s="683"/>
      <c r="IH520" s="683"/>
      <c r="II520" s="683"/>
      <c r="IJ520" s="683"/>
      <c r="IK520" s="683"/>
      <c r="IL520" s="683"/>
      <c r="IM520" s="683"/>
      <c r="IN520" s="683"/>
      <c r="IO520" s="683"/>
      <c r="IP520" s="683"/>
      <c r="IQ520" s="683"/>
      <c r="IR520" s="683"/>
      <c r="IS520" s="683"/>
      <c r="IT520" s="683"/>
      <c r="IU520" s="683"/>
      <c r="IV520" s="683"/>
    </row>
    <row r="521" spans="1:256" s="679" customFormat="1" ht="17.25" customHeight="1">
      <c r="A521" s="697" t="s">
        <v>150</v>
      </c>
      <c r="B521" s="695">
        <v>418</v>
      </c>
      <c r="C521" s="696">
        <v>418</v>
      </c>
      <c r="D521" s="414">
        <f t="shared" si="8"/>
        <v>100</v>
      </c>
      <c r="E521" s="678"/>
      <c r="HV521" s="683"/>
      <c r="HW521" s="683"/>
      <c r="HX521" s="683"/>
      <c r="HY521" s="683"/>
      <c r="HZ521" s="683"/>
      <c r="IA521" s="683"/>
      <c r="IB521" s="683"/>
      <c r="IC521" s="683"/>
      <c r="ID521" s="683"/>
      <c r="IE521" s="683"/>
      <c r="IF521" s="683"/>
      <c r="IG521" s="683"/>
      <c r="IH521" s="683"/>
      <c r="II521" s="683"/>
      <c r="IJ521" s="683"/>
      <c r="IK521" s="683"/>
      <c r="IL521" s="683"/>
      <c r="IM521" s="683"/>
      <c r="IN521" s="683"/>
      <c r="IO521" s="683"/>
      <c r="IP521" s="683"/>
      <c r="IQ521" s="683"/>
      <c r="IR521" s="683"/>
      <c r="IS521" s="683"/>
      <c r="IT521" s="683"/>
      <c r="IU521" s="683"/>
      <c r="IV521" s="683"/>
    </row>
    <row r="522" spans="1:256" s="679" customFormat="1" ht="17.25" customHeight="1">
      <c r="A522" s="697" t="s">
        <v>531</v>
      </c>
      <c r="B522" s="695">
        <v>622</v>
      </c>
      <c r="C522" s="696">
        <v>622</v>
      </c>
      <c r="D522" s="414">
        <f t="shared" si="8"/>
        <v>100</v>
      </c>
      <c r="E522" s="678"/>
      <c r="HV522" s="683"/>
      <c r="HW522" s="683"/>
      <c r="HX522" s="683"/>
      <c r="HY522" s="683"/>
      <c r="HZ522" s="683"/>
      <c r="IA522" s="683"/>
      <c r="IB522" s="683"/>
      <c r="IC522" s="683"/>
      <c r="ID522" s="683"/>
      <c r="IE522" s="683"/>
      <c r="IF522" s="683"/>
      <c r="IG522" s="683"/>
      <c r="IH522" s="683"/>
      <c r="II522" s="683"/>
      <c r="IJ522" s="683"/>
      <c r="IK522" s="683"/>
      <c r="IL522" s="683"/>
      <c r="IM522" s="683"/>
      <c r="IN522" s="683"/>
      <c r="IO522" s="683"/>
      <c r="IP522" s="683"/>
      <c r="IQ522" s="683"/>
      <c r="IR522" s="683"/>
      <c r="IS522" s="683"/>
      <c r="IT522" s="683"/>
      <c r="IU522" s="683"/>
      <c r="IV522" s="683"/>
    </row>
    <row r="523" spans="1:256" s="679" customFormat="1" ht="17.25" customHeight="1">
      <c r="A523" s="697" t="s">
        <v>532</v>
      </c>
      <c r="B523" s="695">
        <v>118</v>
      </c>
      <c r="C523" s="696">
        <v>118</v>
      </c>
      <c r="D523" s="414">
        <f t="shared" si="8"/>
        <v>100</v>
      </c>
      <c r="E523" s="678"/>
      <c r="HV523" s="683"/>
      <c r="HW523" s="683"/>
      <c r="HX523" s="683"/>
      <c r="HY523" s="683"/>
      <c r="HZ523" s="683"/>
      <c r="IA523" s="683"/>
      <c r="IB523" s="683"/>
      <c r="IC523" s="683"/>
      <c r="ID523" s="683"/>
      <c r="IE523" s="683"/>
      <c r="IF523" s="683"/>
      <c r="IG523" s="683"/>
      <c r="IH523" s="683"/>
      <c r="II523" s="683"/>
      <c r="IJ523" s="683"/>
      <c r="IK523" s="683"/>
      <c r="IL523" s="683"/>
      <c r="IM523" s="683"/>
      <c r="IN523" s="683"/>
      <c r="IO523" s="683"/>
      <c r="IP523" s="683"/>
      <c r="IQ523" s="683"/>
      <c r="IR523" s="683"/>
      <c r="IS523" s="683"/>
      <c r="IT523" s="683"/>
      <c r="IU523" s="683"/>
      <c r="IV523" s="683"/>
    </row>
    <row r="524" spans="1:256" s="679" customFormat="1" ht="17.25" customHeight="1">
      <c r="A524" s="697" t="s">
        <v>533</v>
      </c>
      <c r="B524" s="695">
        <v>24394</v>
      </c>
      <c r="C524" s="696">
        <v>24394</v>
      </c>
      <c r="D524" s="414">
        <f t="shared" si="8"/>
        <v>100</v>
      </c>
      <c r="E524" s="678"/>
      <c r="HV524" s="683"/>
      <c r="HW524" s="683"/>
      <c r="HX524" s="683"/>
      <c r="HY524" s="683"/>
      <c r="HZ524" s="683"/>
      <c r="IA524" s="683"/>
      <c r="IB524" s="683"/>
      <c r="IC524" s="683"/>
      <c r="ID524" s="683"/>
      <c r="IE524" s="683"/>
      <c r="IF524" s="683"/>
      <c r="IG524" s="683"/>
      <c r="IH524" s="683"/>
      <c r="II524" s="683"/>
      <c r="IJ524" s="683"/>
      <c r="IK524" s="683"/>
      <c r="IL524" s="683"/>
      <c r="IM524" s="683"/>
      <c r="IN524" s="683"/>
      <c r="IO524" s="683"/>
      <c r="IP524" s="683"/>
      <c r="IQ524" s="683"/>
      <c r="IR524" s="683"/>
      <c r="IS524" s="683"/>
      <c r="IT524" s="683"/>
      <c r="IU524" s="683"/>
      <c r="IV524" s="683"/>
    </row>
    <row r="525" spans="1:256" s="679" customFormat="1" ht="17.25" customHeight="1">
      <c r="A525" s="697" t="s">
        <v>534</v>
      </c>
      <c r="B525" s="695">
        <v>555</v>
      </c>
      <c r="C525" s="696">
        <v>555</v>
      </c>
      <c r="D525" s="414">
        <f t="shared" si="8"/>
        <v>100</v>
      </c>
      <c r="E525" s="678"/>
      <c r="HV525" s="683"/>
      <c r="HW525" s="683"/>
      <c r="HX525" s="683"/>
      <c r="HY525" s="683"/>
      <c r="HZ525" s="683"/>
      <c r="IA525" s="683"/>
      <c r="IB525" s="683"/>
      <c r="IC525" s="683"/>
      <c r="ID525" s="683"/>
      <c r="IE525" s="683"/>
      <c r="IF525" s="683"/>
      <c r="IG525" s="683"/>
      <c r="IH525" s="683"/>
      <c r="II525" s="683"/>
      <c r="IJ525" s="683"/>
      <c r="IK525" s="683"/>
      <c r="IL525" s="683"/>
      <c r="IM525" s="683"/>
      <c r="IN525" s="683"/>
      <c r="IO525" s="683"/>
      <c r="IP525" s="683"/>
      <c r="IQ525" s="683"/>
      <c r="IR525" s="683"/>
      <c r="IS525" s="683"/>
      <c r="IT525" s="683"/>
      <c r="IU525" s="683"/>
      <c r="IV525" s="683"/>
    </row>
    <row r="526" spans="1:256" s="679" customFormat="1" ht="17.25" customHeight="1">
      <c r="A526" s="697" t="s">
        <v>298</v>
      </c>
      <c r="B526" s="695">
        <v>345</v>
      </c>
      <c r="C526" s="696">
        <v>345</v>
      </c>
      <c r="D526" s="414">
        <f t="shared" si="8"/>
        <v>100</v>
      </c>
      <c r="E526" s="678"/>
      <c r="HV526" s="683"/>
      <c r="HW526" s="683"/>
      <c r="HX526" s="683"/>
      <c r="HY526" s="683"/>
      <c r="HZ526" s="683"/>
      <c r="IA526" s="683"/>
      <c r="IB526" s="683"/>
      <c r="IC526" s="683"/>
      <c r="ID526" s="683"/>
      <c r="IE526" s="683"/>
      <c r="IF526" s="683"/>
      <c r="IG526" s="683"/>
      <c r="IH526" s="683"/>
      <c r="II526" s="683"/>
      <c r="IJ526" s="683"/>
      <c r="IK526" s="683"/>
      <c r="IL526" s="683"/>
      <c r="IM526" s="683"/>
      <c r="IN526" s="683"/>
      <c r="IO526" s="683"/>
      <c r="IP526" s="683"/>
      <c r="IQ526" s="683"/>
      <c r="IR526" s="683"/>
      <c r="IS526" s="683"/>
      <c r="IT526" s="683"/>
      <c r="IU526" s="683"/>
      <c r="IV526" s="683"/>
    </row>
    <row r="527" spans="1:256" s="679" customFormat="1" ht="17.25" customHeight="1">
      <c r="A527" s="697" t="s">
        <v>535</v>
      </c>
      <c r="B527" s="695">
        <v>210</v>
      </c>
      <c r="C527" s="696">
        <v>210</v>
      </c>
      <c r="D527" s="414">
        <f t="shared" si="8"/>
        <v>100</v>
      </c>
      <c r="E527" s="678"/>
      <c r="HV527" s="683"/>
      <c r="HW527" s="683"/>
      <c r="HX527" s="683"/>
      <c r="HY527" s="683"/>
      <c r="HZ527" s="683"/>
      <c r="IA527" s="683"/>
      <c r="IB527" s="683"/>
      <c r="IC527" s="683"/>
      <c r="ID527" s="683"/>
      <c r="IE527" s="683"/>
      <c r="IF527" s="683"/>
      <c r="IG527" s="683"/>
      <c r="IH527" s="683"/>
      <c r="II527" s="683"/>
      <c r="IJ527" s="683"/>
      <c r="IK527" s="683"/>
      <c r="IL527" s="683"/>
      <c r="IM527" s="683"/>
      <c r="IN527" s="683"/>
      <c r="IO527" s="683"/>
      <c r="IP527" s="683"/>
      <c r="IQ527" s="683"/>
      <c r="IR527" s="683"/>
      <c r="IS527" s="683"/>
      <c r="IT527" s="683"/>
      <c r="IU527" s="683"/>
      <c r="IV527" s="683"/>
    </row>
    <row r="528" spans="1:256" s="679" customFormat="1" ht="17.25" customHeight="1">
      <c r="A528" s="697" t="s">
        <v>536</v>
      </c>
      <c r="B528" s="695">
        <v>144044.87</v>
      </c>
      <c r="C528" s="696">
        <v>143332</v>
      </c>
      <c r="D528" s="414">
        <f t="shared" si="8"/>
        <v>99.50510559661028</v>
      </c>
      <c r="E528" s="678"/>
      <c r="HV528" s="683"/>
      <c r="HW528" s="683"/>
      <c r="HX528" s="683"/>
      <c r="HY528" s="683"/>
      <c r="HZ528" s="683"/>
      <c r="IA528" s="683"/>
      <c r="IB528" s="683"/>
      <c r="IC528" s="683"/>
      <c r="ID528" s="683"/>
      <c r="IE528" s="683"/>
      <c r="IF528" s="683"/>
      <c r="IG528" s="683"/>
      <c r="IH528" s="683"/>
      <c r="II528" s="683"/>
      <c r="IJ528" s="683"/>
      <c r="IK528" s="683"/>
      <c r="IL528" s="683"/>
      <c r="IM528" s="683"/>
      <c r="IN528" s="683"/>
      <c r="IO528" s="683"/>
      <c r="IP528" s="683"/>
      <c r="IQ528" s="683"/>
      <c r="IR528" s="683"/>
      <c r="IS528" s="683"/>
      <c r="IT528" s="683"/>
      <c r="IU528" s="683"/>
      <c r="IV528" s="683"/>
    </row>
    <row r="529" spans="1:256" s="679" customFormat="1" ht="17.25" customHeight="1">
      <c r="A529" s="697" t="s">
        <v>537</v>
      </c>
      <c r="B529" s="695">
        <v>137443.87</v>
      </c>
      <c r="C529" s="696">
        <v>137443</v>
      </c>
      <c r="D529" s="414">
        <f t="shared" si="8"/>
        <v>99.99936701433101</v>
      </c>
      <c r="E529" s="678"/>
      <c r="HV529" s="683"/>
      <c r="HW529" s="683"/>
      <c r="HX529" s="683"/>
      <c r="HY529" s="683"/>
      <c r="HZ529" s="683"/>
      <c r="IA529" s="683"/>
      <c r="IB529" s="683"/>
      <c r="IC529" s="683"/>
      <c r="ID529" s="683"/>
      <c r="IE529" s="683"/>
      <c r="IF529" s="683"/>
      <c r="IG529" s="683"/>
      <c r="IH529" s="683"/>
      <c r="II529" s="683"/>
      <c r="IJ529" s="683"/>
      <c r="IK529" s="683"/>
      <c r="IL529" s="683"/>
      <c r="IM529" s="683"/>
      <c r="IN529" s="683"/>
      <c r="IO529" s="683"/>
      <c r="IP529" s="683"/>
      <c r="IQ529" s="683"/>
      <c r="IR529" s="683"/>
      <c r="IS529" s="683"/>
      <c r="IT529" s="683"/>
      <c r="IU529" s="683"/>
      <c r="IV529" s="683"/>
    </row>
    <row r="530" spans="1:256" s="679" customFormat="1" ht="17.25" customHeight="1">
      <c r="A530" s="697" t="s">
        <v>538</v>
      </c>
      <c r="B530" s="695">
        <v>1105</v>
      </c>
      <c r="C530" s="696">
        <v>1105</v>
      </c>
      <c r="D530" s="414">
        <f t="shared" si="8"/>
        <v>100</v>
      </c>
      <c r="E530" s="678"/>
      <c r="HV530" s="683"/>
      <c r="HW530" s="683"/>
      <c r="HX530" s="683"/>
      <c r="HY530" s="683"/>
      <c r="HZ530" s="683"/>
      <c r="IA530" s="683"/>
      <c r="IB530" s="683"/>
      <c r="IC530" s="683"/>
      <c r="ID530" s="683"/>
      <c r="IE530" s="683"/>
      <c r="IF530" s="683"/>
      <c r="IG530" s="683"/>
      <c r="IH530" s="683"/>
      <c r="II530" s="683"/>
      <c r="IJ530" s="683"/>
      <c r="IK530" s="683"/>
      <c r="IL530" s="683"/>
      <c r="IM530" s="683"/>
      <c r="IN530" s="683"/>
      <c r="IO530" s="683"/>
      <c r="IP530" s="683"/>
      <c r="IQ530" s="683"/>
      <c r="IR530" s="683"/>
      <c r="IS530" s="683"/>
      <c r="IT530" s="683"/>
      <c r="IU530" s="683"/>
      <c r="IV530" s="683"/>
    </row>
    <row r="531" spans="1:256" s="679" customFormat="1" ht="17.25" customHeight="1">
      <c r="A531" s="697" t="s">
        <v>539</v>
      </c>
      <c r="B531" s="695">
        <v>2000</v>
      </c>
      <c r="C531" s="696">
        <v>2000</v>
      </c>
      <c r="D531" s="414">
        <f t="shared" si="8"/>
        <v>100</v>
      </c>
      <c r="E531" s="678"/>
      <c r="HV531" s="683"/>
      <c r="HW531" s="683"/>
      <c r="HX531" s="683"/>
      <c r="HY531" s="683"/>
      <c r="HZ531" s="683"/>
      <c r="IA531" s="683"/>
      <c r="IB531" s="683"/>
      <c r="IC531" s="683"/>
      <c r="ID531" s="683"/>
      <c r="IE531" s="683"/>
      <c r="IF531" s="683"/>
      <c r="IG531" s="683"/>
      <c r="IH531" s="683"/>
      <c r="II531" s="683"/>
      <c r="IJ531" s="683"/>
      <c r="IK531" s="683"/>
      <c r="IL531" s="683"/>
      <c r="IM531" s="683"/>
      <c r="IN531" s="683"/>
      <c r="IO531" s="683"/>
      <c r="IP531" s="683"/>
      <c r="IQ531" s="683"/>
      <c r="IR531" s="683"/>
      <c r="IS531" s="683"/>
      <c r="IT531" s="683"/>
      <c r="IU531" s="683"/>
      <c r="IV531" s="683"/>
    </row>
    <row r="532" spans="1:256" s="679" customFormat="1" ht="17.25" customHeight="1">
      <c r="A532" s="697" t="s">
        <v>540</v>
      </c>
      <c r="B532" s="695">
        <v>3496</v>
      </c>
      <c r="C532" s="696">
        <v>2784</v>
      </c>
      <c r="D532" s="414">
        <f t="shared" si="8"/>
        <v>79.63386727688787</v>
      </c>
      <c r="E532" s="678"/>
      <c r="HV532" s="683"/>
      <c r="HW532" s="683"/>
      <c r="HX532" s="683"/>
      <c r="HY532" s="683"/>
      <c r="HZ532" s="683"/>
      <c r="IA532" s="683"/>
      <c r="IB532" s="683"/>
      <c r="IC532" s="683"/>
      <c r="ID532" s="683"/>
      <c r="IE532" s="683"/>
      <c r="IF532" s="683"/>
      <c r="IG532" s="683"/>
      <c r="IH532" s="683"/>
      <c r="II532" s="683"/>
      <c r="IJ532" s="683"/>
      <c r="IK532" s="683"/>
      <c r="IL532" s="683"/>
      <c r="IM532" s="683"/>
      <c r="IN532" s="683"/>
      <c r="IO532" s="683"/>
      <c r="IP532" s="683"/>
      <c r="IQ532" s="683"/>
      <c r="IR532" s="683"/>
      <c r="IS532" s="683"/>
      <c r="IT532" s="683"/>
      <c r="IU532" s="683"/>
      <c r="IV532" s="683"/>
    </row>
    <row r="533" spans="1:256" s="679" customFormat="1" ht="17.25" customHeight="1">
      <c r="A533" s="697" t="s">
        <v>541</v>
      </c>
      <c r="B533" s="695">
        <v>1699860.77</v>
      </c>
      <c r="C533" s="696">
        <v>1698308</v>
      </c>
      <c r="D533" s="414">
        <f t="shared" si="8"/>
        <v>99.90865310692475</v>
      </c>
      <c r="E533" s="678"/>
      <c r="HV533" s="683"/>
      <c r="HW533" s="683"/>
      <c r="HX533" s="683"/>
      <c r="HY533" s="683"/>
      <c r="HZ533" s="683"/>
      <c r="IA533" s="683"/>
      <c r="IB533" s="683"/>
      <c r="IC533" s="683"/>
      <c r="ID533" s="683"/>
      <c r="IE533" s="683"/>
      <c r="IF533" s="683"/>
      <c r="IG533" s="683"/>
      <c r="IH533" s="683"/>
      <c r="II533" s="683"/>
      <c r="IJ533" s="683"/>
      <c r="IK533" s="683"/>
      <c r="IL533" s="683"/>
      <c r="IM533" s="683"/>
      <c r="IN533" s="683"/>
      <c r="IO533" s="683"/>
      <c r="IP533" s="683"/>
      <c r="IQ533" s="683"/>
      <c r="IR533" s="683"/>
      <c r="IS533" s="683"/>
      <c r="IT533" s="683"/>
      <c r="IU533" s="683"/>
      <c r="IV533" s="683"/>
    </row>
    <row r="534" spans="1:256" s="679" customFormat="1" ht="17.25" customHeight="1">
      <c r="A534" s="697" t="s">
        <v>542</v>
      </c>
      <c r="B534" s="695">
        <v>471885</v>
      </c>
      <c r="C534" s="696">
        <v>471885</v>
      </c>
      <c r="D534" s="414">
        <f t="shared" si="8"/>
        <v>100</v>
      </c>
      <c r="E534" s="678"/>
      <c r="HV534" s="683"/>
      <c r="HW534" s="683"/>
      <c r="HX534" s="683"/>
      <c r="HY534" s="683"/>
      <c r="HZ534" s="683"/>
      <c r="IA534" s="683"/>
      <c r="IB534" s="683"/>
      <c r="IC534" s="683"/>
      <c r="ID534" s="683"/>
      <c r="IE534" s="683"/>
      <c r="IF534" s="683"/>
      <c r="IG534" s="683"/>
      <c r="IH534" s="683"/>
      <c r="II534" s="683"/>
      <c r="IJ534" s="683"/>
      <c r="IK534" s="683"/>
      <c r="IL534" s="683"/>
      <c r="IM534" s="683"/>
      <c r="IN534" s="683"/>
      <c r="IO534" s="683"/>
      <c r="IP534" s="683"/>
      <c r="IQ534" s="683"/>
      <c r="IR534" s="683"/>
      <c r="IS534" s="683"/>
      <c r="IT534" s="683"/>
      <c r="IU534" s="683"/>
      <c r="IV534" s="683"/>
    </row>
    <row r="535" spans="1:256" s="679" customFormat="1" ht="17.25" customHeight="1">
      <c r="A535" s="698" t="s">
        <v>150</v>
      </c>
      <c r="B535" s="699">
        <v>1743</v>
      </c>
      <c r="C535" s="700">
        <v>1743</v>
      </c>
      <c r="D535" s="701">
        <f t="shared" si="8"/>
        <v>100</v>
      </c>
      <c r="E535" s="702"/>
      <c r="HV535" s="683"/>
      <c r="HW535" s="683"/>
      <c r="HX535" s="683"/>
      <c r="HY535" s="683"/>
      <c r="HZ535" s="683"/>
      <c r="IA535" s="683"/>
      <c r="IB535" s="683"/>
      <c r="IC535" s="683"/>
      <c r="ID535" s="683"/>
      <c r="IE535" s="683"/>
      <c r="IF535" s="683"/>
      <c r="IG535" s="683"/>
      <c r="IH535" s="683"/>
      <c r="II535" s="683"/>
      <c r="IJ535" s="683"/>
      <c r="IK535" s="683"/>
      <c r="IL535" s="683"/>
      <c r="IM535" s="683"/>
      <c r="IN535" s="683"/>
      <c r="IO535" s="683"/>
      <c r="IP535" s="683"/>
      <c r="IQ535" s="683"/>
      <c r="IR535" s="683"/>
      <c r="IS535" s="683"/>
      <c r="IT535" s="683"/>
      <c r="IU535" s="683"/>
      <c r="IV535" s="683"/>
    </row>
    <row r="536" spans="1:256" s="679" customFormat="1" ht="17.25" customHeight="1">
      <c r="A536" s="697" t="s">
        <v>151</v>
      </c>
      <c r="B536" s="695">
        <v>685</v>
      </c>
      <c r="C536" s="696">
        <v>685</v>
      </c>
      <c r="D536" s="414">
        <f t="shared" si="8"/>
        <v>100</v>
      </c>
      <c r="E536" s="678"/>
      <c r="HV536" s="683"/>
      <c r="HW536" s="683"/>
      <c r="HX536" s="683"/>
      <c r="HY536" s="683"/>
      <c r="HZ536" s="683"/>
      <c r="IA536" s="683"/>
      <c r="IB536" s="683"/>
      <c r="IC536" s="683"/>
      <c r="ID536" s="683"/>
      <c r="IE536" s="683"/>
      <c r="IF536" s="683"/>
      <c r="IG536" s="683"/>
      <c r="IH536" s="683"/>
      <c r="II536" s="683"/>
      <c r="IJ536" s="683"/>
      <c r="IK536" s="683"/>
      <c r="IL536" s="683"/>
      <c r="IM536" s="683"/>
      <c r="IN536" s="683"/>
      <c r="IO536" s="683"/>
      <c r="IP536" s="683"/>
      <c r="IQ536" s="683"/>
      <c r="IR536" s="683"/>
      <c r="IS536" s="683"/>
      <c r="IT536" s="683"/>
      <c r="IU536" s="683"/>
      <c r="IV536" s="683"/>
    </row>
    <row r="537" spans="1:256" s="679" customFormat="1" ht="17.25" customHeight="1">
      <c r="A537" s="697" t="s">
        <v>152</v>
      </c>
      <c r="B537" s="695">
        <v>399</v>
      </c>
      <c r="C537" s="696">
        <v>399</v>
      </c>
      <c r="D537" s="414">
        <f t="shared" si="8"/>
        <v>100</v>
      </c>
      <c r="E537" s="678"/>
      <c r="HV537" s="683"/>
      <c r="HW537" s="683"/>
      <c r="HX537" s="683"/>
      <c r="HY537" s="683"/>
      <c r="HZ537" s="683"/>
      <c r="IA537" s="683"/>
      <c r="IB537" s="683"/>
      <c r="IC537" s="683"/>
      <c r="ID537" s="683"/>
      <c r="IE537" s="683"/>
      <c r="IF537" s="683"/>
      <c r="IG537" s="683"/>
      <c r="IH537" s="683"/>
      <c r="II537" s="683"/>
      <c r="IJ537" s="683"/>
      <c r="IK537" s="683"/>
      <c r="IL537" s="683"/>
      <c r="IM537" s="683"/>
      <c r="IN537" s="683"/>
      <c r="IO537" s="683"/>
      <c r="IP537" s="683"/>
      <c r="IQ537" s="683"/>
      <c r="IR537" s="683"/>
      <c r="IS537" s="683"/>
      <c r="IT537" s="683"/>
      <c r="IU537" s="683"/>
      <c r="IV537" s="683"/>
    </row>
    <row r="538" spans="1:256" s="679" customFormat="1" ht="17.25" customHeight="1">
      <c r="A538" s="697" t="s">
        <v>543</v>
      </c>
      <c r="B538" s="695">
        <v>77177</v>
      </c>
      <c r="C538" s="696">
        <v>77177</v>
      </c>
      <c r="D538" s="414">
        <f t="shared" si="8"/>
        <v>100</v>
      </c>
      <c r="E538" s="678"/>
      <c r="HV538" s="683"/>
      <c r="HW538" s="683"/>
      <c r="HX538" s="683"/>
      <c r="HY538" s="683"/>
      <c r="HZ538" s="683"/>
      <c r="IA538" s="683"/>
      <c r="IB538" s="683"/>
      <c r="IC538" s="683"/>
      <c r="ID538" s="683"/>
      <c r="IE538" s="683"/>
      <c r="IF538" s="683"/>
      <c r="IG538" s="683"/>
      <c r="IH538" s="683"/>
      <c r="II538" s="683"/>
      <c r="IJ538" s="683"/>
      <c r="IK538" s="683"/>
      <c r="IL538" s="683"/>
      <c r="IM538" s="683"/>
      <c r="IN538" s="683"/>
      <c r="IO538" s="683"/>
      <c r="IP538" s="683"/>
      <c r="IQ538" s="683"/>
      <c r="IR538" s="683"/>
      <c r="IS538" s="683"/>
      <c r="IT538" s="683"/>
      <c r="IU538" s="683"/>
      <c r="IV538" s="683"/>
    </row>
    <row r="539" spans="1:256" s="679" customFormat="1" ht="17.25" customHeight="1">
      <c r="A539" s="697" t="s">
        <v>544</v>
      </c>
      <c r="B539" s="695">
        <v>19000</v>
      </c>
      <c r="C539" s="696">
        <v>19000</v>
      </c>
      <c r="D539" s="414">
        <f t="shared" si="8"/>
        <v>100</v>
      </c>
      <c r="E539" s="678"/>
      <c r="HV539" s="683"/>
      <c r="HW539" s="683"/>
      <c r="HX539" s="683"/>
      <c r="HY539" s="683"/>
      <c r="HZ539" s="683"/>
      <c r="IA539" s="683"/>
      <c r="IB539" s="683"/>
      <c r="IC539" s="683"/>
      <c r="ID539" s="683"/>
      <c r="IE539" s="683"/>
      <c r="IF539" s="683"/>
      <c r="IG539" s="683"/>
      <c r="IH539" s="683"/>
      <c r="II539" s="683"/>
      <c r="IJ539" s="683"/>
      <c r="IK539" s="683"/>
      <c r="IL539" s="683"/>
      <c r="IM539" s="683"/>
      <c r="IN539" s="683"/>
      <c r="IO539" s="683"/>
      <c r="IP539" s="683"/>
      <c r="IQ539" s="683"/>
      <c r="IR539" s="683"/>
      <c r="IS539" s="683"/>
      <c r="IT539" s="683"/>
      <c r="IU539" s="683"/>
      <c r="IV539" s="683"/>
    </row>
    <row r="540" spans="1:256" s="679" customFormat="1" ht="17.25" customHeight="1">
      <c r="A540" s="697" t="s">
        <v>545</v>
      </c>
      <c r="B540" s="695">
        <v>3458</v>
      </c>
      <c r="C540" s="696">
        <v>3458</v>
      </c>
      <c r="D540" s="414">
        <f t="shared" si="8"/>
        <v>100</v>
      </c>
      <c r="E540" s="678"/>
      <c r="HV540" s="683"/>
      <c r="HW540" s="683"/>
      <c r="HX540" s="683"/>
      <c r="HY540" s="683"/>
      <c r="HZ540" s="683"/>
      <c r="IA540" s="683"/>
      <c r="IB540" s="683"/>
      <c r="IC540" s="683"/>
      <c r="ID540" s="683"/>
      <c r="IE540" s="683"/>
      <c r="IF540" s="683"/>
      <c r="IG540" s="683"/>
      <c r="IH540" s="683"/>
      <c r="II540" s="683"/>
      <c r="IJ540" s="683"/>
      <c r="IK540" s="683"/>
      <c r="IL540" s="683"/>
      <c r="IM540" s="683"/>
      <c r="IN540" s="683"/>
      <c r="IO540" s="683"/>
      <c r="IP540" s="683"/>
      <c r="IQ540" s="683"/>
      <c r="IR540" s="683"/>
      <c r="IS540" s="683"/>
      <c r="IT540" s="683"/>
      <c r="IU540" s="683"/>
      <c r="IV540" s="683"/>
    </row>
    <row r="541" spans="1:256" s="679" customFormat="1" ht="17.25" customHeight="1">
      <c r="A541" s="697" t="s">
        <v>546</v>
      </c>
      <c r="B541" s="695">
        <v>576</v>
      </c>
      <c r="C541" s="696">
        <v>576</v>
      </c>
      <c r="D541" s="414">
        <f t="shared" si="8"/>
        <v>100</v>
      </c>
      <c r="E541" s="678"/>
      <c r="HV541" s="683"/>
      <c r="HW541" s="683"/>
      <c r="HX541" s="683"/>
      <c r="HY541" s="683"/>
      <c r="HZ541" s="683"/>
      <c r="IA541" s="683"/>
      <c r="IB541" s="683"/>
      <c r="IC541" s="683"/>
      <c r="ID541" s="683"/>
      <c r="IE541" s="683"/>
      <c r="IF541" s="683"/>
      <c r="IG541" s="683"/>
      <c r="IH541" s="683"/>
      <c r="II541" s="683"/>
      <c r="IJ541" s="683"/>
      <c r="IK541" s="683"/>
      <c r="IL541" s="683"/>
      <c r="IM541" s="683"/>
      <c r="IN541" s="683"/>
      <c r="IO541" s="683"/>
      <c r="IP541" s="683"/>
      <c r="IQ541" s="683"/>
      <c r="IR541" s="683"/>
      <c r="IS541" s="683"/>
      <c r="IT541" s="683"/>
      <c r="IU541" s="683"/>
      <c r="IV541" s="683"/>
    </row>
    <row r="542" spans="1:256" s="679" customFormat="1" ht="17.25" customHeight="1">
      <c r="A542" s="697" t="s">
        <v>547</v>
      </c>
      <c r="B542" s="695">
        <v>368847</v>
      </c>
      <c r="C542" s="696">
        <v>368847</v>
      </c>
      <c r="D542" s="414">
        <f t="shared" si="8"/>
        <v>100</v>
      </c>
      <c r="E542" s="678"/>
      <c r="HV542" s="683"/>
      <c r="HW542" s="683"/>
      <c r="HX542" s="683"/>
      <c r="HY542" s="683"/>
      <c r="HZ542" s="683"/>
      <c r="IA542" s="683"/>
      <c r="IB542" s="683"/>
      <c r="IC542" s="683"/>
      <c r="ID542" s="683"/>
      <c r="IE542" s="683"/>
      <c r="IF542" s="683"/>
      <c r="IG542" s="683"/>
      <c r="IH542" s="683"/>
      <c r="II542" s="683"/>
      <c r="IJ542" s="683"/>
      <c r="IK542" s="683"/>
      <c r="IL542" s="683"/>
      <c r="IM542" s="683"/>
      <c r="IN542" s="683"/>
      <c r="IO542" s="683"/>
      <c r="IP542" s="683"/>
      <c r="IQ542" s="683"/>
      <c r="IR542" s="683"/>
      <c r="IS542" s="683"/>
      <c r="IT542" s="683"/>
      <c r="IU542" s="683"/>
      <c r="IV542" s="683"/>
    </row>
    <row r="543" spans="1:256" s="679" customFormat="1" ht="17.25" customHeight="1">
      <c r="A543" s="697" t="s">
        <v>548</v>
      </c>
      <c r="B543" s="695">
        <v>92931</v>
      </c>
      <c r="C543" s="696">
        <v>92931</v>
      </c>
      <c r="D543" s="414">
        <f t="shared" si="8"/>
        <v>100</v>
      </c>
      <c r="E543" s="678"/>
      <c r="HV543" s="683"/>
      <c r="HW543" s="683"/>
      <c r="HX543" s="683"/>
      <c r="HY543" s="683"/>
      <c r="HZ543" s="683"/>
      <c r="IA543" s="683"/>
      <c r="IB543" s="683"/>
      <c r="IC543" s="683"/>
      <c r="ID543" s="683"/>
      <c r="IE543" s="683"/>
      <c r="IF543" s="683"/>
      <c r="IG543" s="683"/>
      <c r="IH543" s="683"/>
      <c r="II543" s="683"/>
      <c r="IJ543" s="683"/>
      <c r="IK543" s="683"/>
      <c r="IL543" s="683"/>
      <c r="IM543" s="683"/>
      <c r="IN543" s="683"/>
      <c r="IO543" s="683"/>
      <c r="IP543" s="683"/>
      <c r="IQ543" s="683"/>
      <c r="IR543" s="683"/>
      <c r="IS543" s="683"/>
      <c r="IT543" s="683"/>
      <c r="IU543" s="683"/>
      <c r="IV543" s="683"/>
    </row>
    <row r="544" spans="1:256" s="679" customFormat="1" ht="17.25" customHeight="1">
      <c r="A544" s="697" t="s">
        <v>549</v>
      </c>
      <c r="B544" s="695">
        <v>92931</v>
      </c>
      <c r="C544" s="696">
        <v>92931</v>
      </c>
      <c r="D544" s="414">
        <f t="shared" si="8"/>
        <v>100</v>
      </c>
      <c r="E544" s="678"/>
      <c r="HV544" s="683"/>
      <c r="HW544" s="683"/>
      <c r="HX544" s="683"/>
      <c r="HY544" s="683"/>
      <c r="HZ544" s="683"/>
      <c r="IA544" s="683"/>
      <c r="IB544" s="683"/>
      <c r="IC544" s="683"/>
      <c r="ID544" s="683"/>
      <c r="IE544" s="683"/>
      <c r="IF544" s="683"/>
      <c r="IG544" s="683"/>
      <c r="IH544" s="683"/>
      <c r="II544" s="683"/>
      <c r="IJ544" s="683"/>
      <c r="IK544" s="683"/>
      <c r="IL544" s="683"/>
      <c r="IM544" s="683"/>
      <c r="IN544" s="683"/>
      <c r="IO544" s="683"/>
      <c r="IP544" s="683"/>
      <c r="IQ544" s="683"/>
      <c r="IR544" s="683"/>
      <c r="IS544" s="683"/>
      <c r="IT544" s="683"/>
      <c r="IU544" s="683"/>
      <c r="IV544" s="683"/>
    </row>
    <row r="545" spans="1:256" s="679" customFormat="1" ht="17.25" customHeight="1">
      <c r="A545" s="697" t="s">
        <v>550</v>
      </c>
      <c r="B545" s="695">
        <v>2823</v>
      </c>
      <c r="C545" s="696">
        <v>2823</v>
      </c>
      <c r="D545" s="414">
        <f t="shared" si="8"/>
        <v>100</v>
      </c>
      <c r="E545" s="678"/>
      <c r="HV545" s="683"/>
      <c r="HW545" s="683"/>
      <c r="HX545" s="683"/>
      <c r="HY545" s="683"/>
      <c r="HZ545" s="683"/>
      <c r="IA545" s="683"/>
      <c r="IB545" s="683"/>
      <c r="IC545" s="683"/>
      <c r="ID545" s="683"/>
      <c r="IE545" s="683"/>
      <c r="IF545" s="683"/>
      <c r="IG545" s="683"/>
      <c r="IH545" s="683"/>
      <c r="II545" s="683"/>
      <c r="IJ545" s="683"/>
      <c r="IK545" s="683"/>
      <c r="IL545" s="683"/>
      <c r="IM545" s="683"/>
      <c r="IN545" s="683"/>
      <c r="IO545" s="683"/>
      <c r="IP545" s="683"/>
      <c r="IQ545" s="683"/>
      <c r="IR545" s="683"/>
      <c r="IS545" s="683"/>
      <c r="IT545" s="683"/>
      <c r="IU545" s="683"/>
      <c r="IV545" s="683"/>
    </row>
    <row r="546" spans="1:256" s="679" customFormat="1" ht="17.25" customHeight="1">
      <c r="A546" s="697" t="s">
        <v>551</v>
      </c>
      <c r="B546" s="695">
        <v>700</v>
      </c>
      <c r="C546" s="696">
        <v>700</v>
      </c>
      <c r="D546" s="414">
        <f t="shared" si="8"/>
        <v>100</v>
      </c>
      <c r="E546" s="678"/>
      <c r="HV546" s="683"/>
      <c r="HW546" s="683"/>
      <c r="HX546" s="683"/>
      <c r="HY546" s="683"/>
      <c r="HZ546" s="683"/>
      <c r="IA546" s="683"/>
      <c r="IB546" s="683"/>
      <c r="IC546" s="683"/>
      <c r="ID546" s="683"/>
      <c r="IE546" s="683"/>
      <c r="IF546" s="683"/>
      <c r="IG546" s="683"/>
      <c r="IH546" s="683"/>
      <c r="II546" s="683"/>
      <c r="IJ546" s="683"/>
      <c r="IK546" s="683"/>
      <c r="IL546" s="683"/>
      <c r="IM546" s="683"/>
      <c r="IN546" s="683"/>
      <c r="IO546" s="683"/>
      <c r="IP546" s="683"/>
      <c r="IQ546" s="683"/>
      <c r="IR546" s="683"/>
      <c r="IS546" s="683"/>
      <c r="IT546" s="683"/>
      <c r="IU546" s="683"/>
      <c r="IV546" s="683"/>
    </row>
    <row r="547" spans="1:256" s="679" customFormat="1" ht="17.25" customHeight="1">
      <c r="A547" s="697" t="s">
        <v>552</v>
      </c>
      <c r="B547" s="695">
        <v>2123</v>
      </c>
      <c r="C547" s="696">
        <v>2123</v>
      </c>
      <c r="D547" s="414">
        <f t="shared" si="8"/>
        <v>100</v>
      </c>
      <c r="E547" s="678"/>
      <c r="HV547" s="683"/>
      <c r="HW547" s="683"/>
      <c r="HX547" s="683"/>
      <c r="HY547" s="683"/>
      <c r="HZ547" s="683"/>
      <c r="IA547" s="683"/>
      <c r="IB547" s="683"/>
      <c r="IC547" s="683"/>
      <c r="ID547" s="683"/>
      <c r="IE547" s="683"/>
      <c r="IF547" s="683"/>
      <c r="IG547" s="683"/>
      <c r="IH547" s="683"/>
      <c r="II547" s="683"/>
      <c r="IJ547" s="683"/>
      <c r="IK547" s="683"/>
      <c r="IL547" s="683"/>
      <c r="IM547" s="683"/>
      <c r="IN547" s="683"/>
      <c r="IO547" s="683"/>
      <c r="IP547" s="683"/>
      <c r="IQ547" s="683"/>
      <c r="IR547" s="683"/>
      <c r="IS547" s="683"/>
      <c r="IT547" s="683"/>
      <c r="IU547" s="683"/>
      <c r="IV547" s="683"/>
    </row>
    <row r="548" spans="1:256" s="679" customFormat="1" ht="17.25" customHeight="1">
      <c r="A548" s="697" t="s">
        <v>553</v>
      </c>
      <c r="B548" s="695">
        <v>14</v>
      </c>
      <c r="C548" s="696">
        <v>14</v>
      </c>
      <c r="D548" s="414">
        <f t="shared" si="8"/>
        <v>100</v>
      </c>
      <c r="E548" s="678"/>
      <c r="HV548" s="683"/>
      <c r="HW548" s="683"/>
      <c r="HX548" s="683"/>
      <c r="HY548" s="683"/>
      <c r="HZ548" s="683"/>
      <c r="IA548" s="683"/>
      <c r="IB548" s="683"/>
      <c r="IC548" s="683"/>
      <c r="ID548" s="683"/>
      <c r="IE548" s="683"/>
      <c r="IF548" s="683"/>
      <c r="IG548" s="683"/>
      <c r="IH548" s="683"/>
      <c r="II548" s="683"/>
      <c r="IJ548" s="683"/>
      <c r="IK548" s="683"/>
      <c r="IL548" s="683"/>
      <c r="IM548" s="683"/>
      <c r="IN548" s="683"/>
      <c r="IO548" s="683"/>
      <c r="IP548" s="683"/>
      <c r="IQ548" s="683"/>
      <c r="IR548" s="683"/>
      <c r="IS548" s="683"/>
      <c r="IT548" s="683"/>
      <c r="IU548" s="683"/>
      <c r="IV548" s="683"/>
    </row>
    <row r="549" spans="1:256" s="679" customFormat="1" ht="17.25" customHeight="1">
      <c r="A549" s="697" t="s">
        <v>554</v>
      </c>
      <c r="B549" s="695">
        <v>14</v>
      </c>
      <c r="C549" s="696">
        <v>14</v>
      </c>
      <c r="D549" s="414">
        <f t="shared" si="8"/>
        <v>100</v>
      </c>
      <c r="E549" s="678"/>
      <c r="HV549" s="683"/>
      <c r="HW549" s="683"/>
      <c r="HX549" s="683"/>
      <c r="HY549" s="683"/>
      <c r="HZ549" s="683"/>
      <c r="IA549" s="683"/>
      <c r="IB549" s="683"/>
      <c r="IC549" s="683"/>
      <c r="ID549" s="683"/>
      <c r="IE549" s="683"/>
      <c r="IF549" s="683"/>
      <c r="IG549" s="683"/>
      <c r="IH549" s="683"/>
      <c r="II549" s="683"/>
      <c r="IJ549" s="683"/>
      <c r="IK549" s="683"/>
      <c r="IL549" s="683"/>
      <c r="IM549" s="683"/>
      <c r="IN549" s="683"/>
      <c r="IO549" s="683"/>
      <c r="IP549" s="683"/>
      <c r="IQ549" s="683"/>
      <c r="IR549" s="683"/>
      <c r="IS549" s="683"/>
      <c r="IT549" s="683"/>
      <c r="IU549" s="683"/>
      <c r="IV549" s="683"/>
    </row>
    <row r="550" spans="1:256" s="679" customFormat="1" ht="17.25" customHeight="1">
      <c r="A550" s="697" t="s">
        <v>555</v>
      </c>
      <c r="B550" s="695">
        <v>784805</v>
      </c>
      <c r="C550" s="696">
        <v>784805</v>
      </c>
      <c r="D550" s="414">
        <f t="shared" si="8"/>
        <v>100</v>
      </c>
      <c r="E550" s="678"/>
      <c r="HV550" s="683"/>
      <c r="HW550" s="683"/>
      <c r="HX550" s="683"/>
      <c r="HY550" s="683"/>
      <c r="HZ550" s="683"/>
      <c r="IA550" s="683"/>
      <c r="IB550" s="683"/>
      <c r="IC550" s="683"/>
      <c r="ID550" s="683"/>
      <c r="IE550" s="683"/>
      <c r="IF550" s="683"/>
      <c r="IG550" s="683"/>
      <c r="IH550" s="683"/>
      <c r="II550" s="683"/>
      <c r="IJ550" s="683"/>
      <c r="IK550" s="683"/>
      <c r="IL550" s="683"/>
      <c r="IM550" s="683"/>
      <c r="IN550" s="683"/>
      <c r="IO550" s="683"/>
      <c r="IP550" s="683"/>
      <c r="IQ550" s="683"/>
      <c r="IR550" s="683"/>
      <c r="IS550" s="683"/>
      <c r="IT550" s="683"/>
      <c r="IU550" s="683"/>
      <c r="IV550" s="683"/>
    </row>
    <row r="551" spans="1:256" s="679" customFormat="1" ht="17.25" customHeight="1">
      <c r="A551" s="697" t="s">
        <v>556</v>
      </c>
      <c r="B551" s="695">
        <v>784805</v>
      </c>
      <c r="C551" s="696">
        <v>784805</v>
      </c>
      <c r="D551" s="414">
        <f t="shared" si="8"/>
        <v>100</v>
      </c>
      <c r="E551" s="678"/>
      <c r="HV551" s="683"/>
      <c r="HW551" s="683"/>
      <c r="HX551" s="683"/>
      <c r="HY551" s="683"/>
      <c r="HZ551" s="683"/>
      <c r="IA551" s="683"/>
      <c r="IB551" s="683"/>
      <c r="IC551" s="683"/>
      <c r="ID551" s="683"/>
      <c r="IE551" s="683"/>
      <c r="IF551" s="683"/>
      <c r="IG551" s="683"/>
      <c r="IH551" s="683"/>
      <c r="II551" s="683"/>
      <c r="IJ551" s="683"/>
      <c r="IK551" s="683"/>
      <c r="IL551" s="683"/>
      <c r="IM551" s="683"/>
      <c r="IN551" s="683"/>
      <c r="IO551" s="683"/>
      <c r="IP551" s="683"/>
      <c r="IQ551" s="683"/>
      <c r="IR551" s="683"/>
      <c r="IS551" s="683"/>
      <c r="IT551" s="683"/>
      <c r="IU551" s="683"/>
      <c r="IV551" s="683"/>
    </row>
    <row r="552" spans="1:256" s="679" customFormat="1" ht="17.25" customHeight="1">
      <c r="A552" s="697" t="s">
        <v>557</v>
      </c>
      <c r="B552" s="695">
        <v>347402.77</v>
      </c>
      <c r="C552" s="696">
        <v>345850</v>
      </c>
      <c r="D552" s="414">
        <f t="shared" si="8"/>
        <v>99.55303465196896</v>
      </c>
      <c r="E552" s="678"/>
      <c r="HV552" s="683"/>
      <c r="HW552" s="683"/>
      <c r="HX552" s="683"/>
      <c r="HY552" s="683"/>
      <c r="HZ552" s="683"/>
      <c r="IA552" s="683"/>
      <c r="IB552" s="683"/>
      <c r="IC552" s="683"/>
      <c r="ID552" s="683"/>
      <c r="IE552" s="683"/>
      <c r="IF552" s="683"/>
      <c r="IG552" s="683"/>
      <c r="IH552" s="683"/>
      <c r="II552" s="683"/>
      <c r="IJ552" s="683"/>
      <c r="IK552" s="683"/>
      <c r="IL552" s="683"/>
      <c r="IM552" s="683"/>
      <c r="IN552" s="683"/>
      <c r="IO552" s="683"/>
      <c r="IP552" s="683"/>
      <c r="IQ552" s="683"/>
      <c r="IR552" s="683"/>
      <c r="IS552" s="683"/>
      <c r="IT552" s="683"/>
      <c r="IU552" s="683"/>
      <c r="IV552" s="683"/>
    </row>
    <row r="553" spans="1:256" s="679" customFormat="1" ht="17.25" customHeight="1">
      <c r="A553" s="697" t="s">
        <v>558</v>
      </c>
      <c r="B553" s="695">
        <v>347402.77</v>
      </c>
      <c r="C553" s="696">
        <v>345850</v>
      </c>
      <c r="D553" s="414">
        <f t="shared" si="8"/>
        <v>99.55303465196896</v>
      </c>
      <c r="E553" s="678"/>
      <c r="HV553" s="683"/>
      <c r="HW553" s="683"/>
      <c r="HX553" s="683"/>
      <c r="HY553" s="683"/>
      <c r="HZ553" s="683"/>
      <c r="IA553" s="683"/>
      <c r="IB553" s="683"/>
      <c r="IC553" s="683"/>
      <c r="ID553" s="683"/>
      <c r="IE553" s="683"/>
      <c r="IF553" s="683"/>
      <c r="IG553" s="683"/>
      <c r="IH553" s="683"/>
      <c r="II553" s="683"/>
      <c r="IJ553" s="683"/>
      <c r="IK553" s="683"/>
      <c r="IL553" s="683"/>
      <c r="IM553" s="683"/>
      <c r="IN553" s="683"/>
      <c r="IO553" s="683"/>
      <c r="IP553" s="683"/>
      <c r="IQ553" s="683"/>
      <c r="IR553" s="683"/>
      <c r="IS553" s="683"/>
      <c r="IT553" s="683"/>
      <c r="IU553" s="683"/>
      <c r="IV553" s="683"/>
    </row>
    <row r="554" spans="1:256" s="679" customFormat="1" ht="17.25" customHeight="1">
      <c r="A554" s="697" t="s">
        <v>559</v>
      </c>
      <c r="B554" s="695">
        <v>295969</v>
      </c>
      <c r="C554" s="696">
        <v>295969</v>
      </c>
      <c r="D554" s="414">
        <f t="shared" si="8"/>
        <v>100</v>
      </c>
      <c r="E554" s="678"/>
      <c r="HV554" s="683"/>
      <c r="HW554" s="683"/>
      <c r="HX554" s="683"/>
      <c r="HY554" s="683"/>
      <c r="HZ554" s="683"/>
      <c r="IA554" s="683"/>
      <c r="IB554" s="683"/>
      <c r="IC554" s="683"/>
      <c r="ID554" s="683"/>
      <c r="IE554" s="683"/>
      <c r="IF554" s="683"/>
      <c r="IG554" s="683"/>
      <c r="IH554" s="683"/>
      <c r="II554" s="683"/>
      <c r="IJ554" s="683"/>
      <c r="IK554" s="683"/>
      <c r="IL554" s="683"/>
      <c r="IM554" s="683"/>
      <c r="IN554" s="683"/>
      <c r="IO554" s="683"/>
      <c r="IP554" s="683"/>
      <c r="IQ554" s="683"/>
      <c r="IR554" s="683"/>
      <c r="IS554" s="683"/>
      <c r="IT554" s="683"/>
      <c r="IU554" s="683"/>
      <c r="IV554" s="683"/>
    </row>
    <row r="555" spans="1:256" s="679" customFormat="1" ht="17.25" customHeight="1">
      <c r="A555" s="697" t="s">
        <v>560</v>
      </c>
      <c r="B555" s="695">
        <v>160760</v>
      </c>
      <c r="C555" s="696">
        <v>160760</v>
      </c>
      <c r="D555" s="414">
        <f t="shared" si="8"/>
        <v>100</v>
      </c>
      <c r="E555" s="678"/>
      <c r="HV555" s="683"/>
      <c r="HW555" s="683"/>
      <c r="HX555" s="683"/>
      <c r="HY555" s="683"/>
      <c r="HZ555" s="683"/>
      <c r="IA555" s="683"/>
      <c r="IB555" s="683"/>
      <c r="IC555" s="683"/>
      <c r="ID555" s="683"/>
      <c r="IE555" s="683"/>
      <c r="IF555" s="683"/>
      <c r="IG555" s="683"/>
      <c r="IH555" s="683"/>
      <c r="II555" s="683"/>
      <c r="IJ555" s="683"/>
      <c r="IK555" s="683"/>
      <c r="IL555" s="683"/>
      <c r="IM555" s="683"/>
      <c r="IN555" s="683"/>
      <c r="IO555" s="683"/>
      <c r="IP555" s="683"/>
      <c r="IQ555" s="683"/>
      <c r="IR555" s="683"/>
      <c r="IS555" s="683"/>
      <c r="IT555" s="683"/>
      <c r="IU555" s="683"/>
      <c r="IV555" s="683"/>
    </row>
    <row r="556" spans="1:256" s="679" customFormat="1" ht="17.25" customHeight="1">
      <c r="A556" s="697" t="s">
        <v>150</v>
      </c>
      <c r="B556" s="695">
        <v>1669</v>
      </c>
      <c r="C556" s="696">
        <v>1669</v>
      </c>
      <c r="D556" s="414">
        <f t="shared" si="8"/>
        <v>100</v>
      </c>
      <c r="E556" s="678"/>
      <c r="HV556" s="683"/>
      <c r="HW556" s="683"/>
      <c r="HX556" s="683"/>
      <c r="HY556" s="683"/>
      <c r="HZ556" s="683"/>
      <c r="IA556" s="683"/>
      <c r="IB556" s="683"/>
      <c r="IC556" s="683"/>
      <c r="ID556" s="683"/>
      <c r="IE556" s="683"/>
      <c r="IF556" s="683"/>
      <c r="IG556" s="683"/>
      <c r="IH556" s="683"/>
      <c r="II556" s="683"/>
      <c r="IJ556" s="683"/>
      <c r="IK556" s="683"/>
      <c r="IL556" s="683"/>
      <c r="IM556" s="683"/>
      <c r="IN556" s="683"/>
      <c r="IO556" s="683"/>
      <c r="IP556" s="683"/>
      <c r="IQ556" s="683"/>
      <c r="IR556" s="683"/>
      <c r="IS556" s="683"/>
      <c r="IT556" s="683"/>
      <c r="IU556" s="683"/>
      <c r="IV556" s="683"/>
    </row>
    <row r="557" spans="1:256" s="679" customFormat="1" ht="17.25" customHeight="1">
      <c r="A557" s="697" t="s">
        <v>561</v>
      </c>
      <c r="B557" s="695">
        <v>26122</v>
      </c>
      <c r="C557" s="696">
        <v>26122</v>
      </c>
      <c r="D557" s="414">
        <f t="shared" si="8"/>
        <v>100</v>
      </c>
      <c r="E557" s="678"/>
      <c r="HV557" s="683"/>
      <c r="HW557" s="683"/>
      <c r="HX557" s="683"/>
      <c r="HY557" s="683"/>
      <c r="HZ557" s="683"/>
      <c r="IA557" s="683"/>
      <c r="IB557" s="683"/>
      <c r="IC557" s="683"/>
      <c r="ID557" s="683"/>
      <c r="IE557" s="683"/>
      <c r="IF557" s="683"/>
      <c r="IG557" s="683"/>
      <c r="IH557" s="683"/>
      <c r="II557" s="683"/>
      <c r="IJ557" s="683"/>
      <c r="IK557" s="683"/>
      <c r="IL557" s="683"/>
      <c r="IM557" s="683"/>
      <c r="IN557" s="683"/>
      <c r="IO557" s="683"/>
      <c r="IP557" s="683"/>
      <c r="IQ557" s="683"/>
      <c r="IR557" s="683"/>
      <c r="IS557" s="683"/>
      <c r="IT557" s="683"/>
      <c r="IU557" s="683"/>
      <c r="IV557" s="683"/>
    </row>
    <row r="558" spans="1:256" s="679" customFormat="1" ht="17.25" customHeight="1">
      <c r="A558" s="697" t="s">
        <v>562</v>
      </c>
      <c r="B558" s="695">
        <v>132969</v>
      </c>
      <c r="C558" s="696">
        <v>132969</v>
      </c>
      <c r="D558" s="414">
        <f t="shared" si="8"/>
        <v>100</v>
      </c>
      <c r="E558" s="678"/>
      <c r="HV558" s="683"/>
      <c r="HW558" s="683"/>
      <c r="HX558" s="683"/>
      <c r="HY558" s="683"/>
      <c r="HZ558" s="683"/>
      <c r="IA558" s="683"/>
      <c r="IB558" s="683"/>
      <c r="IC558" s="683"/>
      <c r="ID558" s="683"/>
      <c r="IE558" s="683"/>
      <c r="IF558" s="683"/>
      <c r="IG558" s="683"/>
      <c r="IH558" s="683"/>
      <c r="II558" s="683"/>
      <c r="IJ558" s="683"/>
      <c r="IK558" s="683"/>
      <c r="IL558" s="683"/>
      <c r="IM558" s="683"/>
      <c r="IN558" s="683"/>
      <c r="IO558" s="683"/>
      <c r="IP558" s="683"/>
      <c r="IQ558" s="683"/>
      <c r="IR558" s="683"/>
      <c r="IS558" s="683"/>
      <c r="IT558" s="683"/>
      <c r="IU558" s="683"/>
      <c r="IV558" s="683"/>
    </row>
    <row r="559" spans="1:256" s="679" customFormat="1" ht="17.25" customHeight="1">
      <c r="A559" s="697" t="s">
        <v>563</v>
      </c>
      <c r="B559" s="695">
        <v>50930</v>
      </c>
      <c r="C559" s="696">
        <v>50930</v>
      </c>
      <c r="D559" s="414">
        <f t="shared" si="8"/>
        <v>100</v>
      </c>
      <c r="E559" s="678"/>
      <c r="HV559" s="683"/>
      <c r="HW559" s="683"/>
      <c r="HX559" s="683"/>
      <c r="HY559" s="683"/>
      <c r="HZ559" s="683"/>
      <c r="IA559" s="683"/>
      <c r="IB559" s="683"/>
      <c r="IC559" s="683"/>
      <c r="ID559" s="683"/>
      <c r="IE559" s="683"/>
      <c r="IF559" s="683"/>
      <c r="IG559" s="683"/>
      <c r="IH559" s="683"/>
      <c r="II559" s="683"/>
      <c r="IJ559" s="683"/>
      <c r="IK559" s="683"/>
      <c r="IL559" s="683"/>
      <c r="IM559" s="683"/>
      <c r="IN559" s="683"/>
      <c r="IO559" s="683"/>
      <c r="IP559" s="683"/>
      <c r="IQ559" s="683"/>
      <c r="IR559" s="683"/>
      <c r="IS559" s="683"/>
      <c r="IT559" s="683"/>
      <c r="IU559" s="683"/>
      <c r="IV559" s="683"/>
    </row>
    <row r="560" spans="1:256" s="679" customFormat="1" ht="17.25" customHeight="1">
      <c r="A560" s="697" t="s">
        <v>564</v>
      </c>
      <c r="B560" s="695">
        <v>50000</v>
      </c>
      <c r="C560" s="696">
        <v>50000</v>
      </c>
      <c r="D560" s="414">
        <f t="shared" si="8"/>
        <v>100</v>
      </c>
      <c r="E560" s="678"/>
      <c r="HV560" s="683"/>
      <c r="HW560" s="683"/>
      <c r="HX560" s="683"/>
      <c r="HY560" s="683"/>
      <c r="HZ560" s="683"/>
      <c r="IA560" s="683"/>
      <c r="IB560" s="683"/>
      <c r="IC560" s="683"/>
      <c r="ID560" s="683"/>
      <c r="IE560" s="683"/>
      <c r="IF560" s="683"/>
      <c r="IG560" s="683"/>
      <c r="IH560" s="683"/>
      <c r="II560" s="683"/>
      <c r="IJ560" s="683"/>
      <c r="IK560" s="683"/>
      <c r="IL560" s="683"/>
      <c r="IM560" s="683"/>
      <c r="IN560" s="683"/>
      <c r="IO560" s="683"/>
      <c r="IP560" s="683"/>
      <c r="IQ560" s="683"/>
      <c r="IR560" s="683"/>
      <c r="IS560" s="683"/>
      <c r="IT560" s="683"/>
      <c r="IU560" s="683"/>
      <c r="IV560" s="683"/>
    </row>
    <row r="561" spans="1:256" s="679" customFormat="1" ht="17.25" customHeight="1">
      <c r="A561" s="697" t="s">
        <v>565</v>
      </c>
      <c r="B561" s="695">
        <v>930</v>
      </c>
      <c r="C561" s="696">
        <v>930</v>
      </c>
      <c r="D561" s="414">
        <f t="shared" si="8"/>
        <v>100</v>
      </c>
      <c r="E561" s="678"/>
      <c r="HV561" s="683"/>
      <c r="HW561" s="683"/>
      <c r="HX561" s="683"/>
      <c r="HY561" s="683"/>
      <c r="HZ561" s="683"/>
      <c r="IA561" s="683"/>
      <c r="IB561" s="683"/>
      <c r="IC561" s="683"/>
      <c r="ID561" s="683"/>
      <c r="IE561" s="683"/>
      <c r="IF561" s="683"/>
      <c r="IG561" s="683"/>
      <c r="IH561" s="683"/>
      <c r="II561" s="683"/>
      <c r="IJ561" s="683"/>
      <c r="IK561" s="683"/>
      <c r="IL561" s="683"/>
      <c r="IM561" s="683"/>
      <c r="IN561" s="683"/>
      <c r="IO561" s="683"/>
      <c r="IP561" s="683"/>
      <c r="IQ561" s="683"/>
      <c r="IR561" s="683"/>
      <c r="IS561" s="683"/>
      <c r="IT561" s="683"/>
      <c r="IU561" s="683"/>
      <c r="IV561" s="683"/>
    </row>
    <row r="562" spans="1:256" s="679" customFormat="1" ht="17.25" customHeight="1">
      <c r="A562" s="697" t="s">
        <v>566</v>
      </c>
      <c r="B562" s="695">
        <v>14</v>
      </c>
      <c r="C562" s="696">
        <v>14</v>
      </c>
      <c r="D562" s="414">
        <f t="shared" si="8"/>
        <v>100</v>
      </c>
      <c r="E562" s="678"/>
      <c r="HV562" s="683"/>
      <c r="HW562" s="683"/>
      <c r="HX562" s="683"/>
      <c r="HY562" s="683"/>
      <c r="HZ562" s="683"/>
      <c r="IA562" s="683"/>
      <c r="IB562" s="683"/>
      <c r="IC562" s="683"/>
      <c r="ID562" s="683"/>
      <c r="IE562" s="683"/>
      <c r="IF562" s="683"/>
      <c r="IG562" s="683"/>
      <c r="IH562" s="683"/>
      <c r="II562" s="683"/>
      <c r="IJ562" s="683"/>
      <c r="IK562" s="683"/>
      <c r="IL562" s="683"/>
      <c r="IM562" s="683"/>
      <c r="IN562" s="683"/>
      <c r="IO562" s="683"/>
      <c r="IP562" s="683"/>
      <c r="IQ562" s="683"/>
      <c r="IR562" s="683"/>
      <c r="IS562" s="683"/>
      <c r="IT562" s="683"/>
      <c r="IU562" s="683"/>
      <c r="IV562" s="683"/>
    </row>
    <row r="563" spans="1:256" s="679" customFormat="1" ht="17.25" customHeight="1">
      <c r="A563" s="697" t="s">
        <v>567</v>
      </c>
      <c r="B563" s="695">
        <v>14</v>
      </c>
      <c r="C563" s="696">
        <v>14</v>
      </c>
      <c r="D563" s="414">
        <f t="shared" si="8"/>
        <v>100</v>
      </c>
      <c r="E563" s="678"/>
      <c r="HV563" s="683"/>
      <c r="HW563" s="683"/>
      <c r="HX563" s="683"/>
      <c r="HY563" s="683"/>
      <c r="HZ563" s="683"/>
      <c r="IA563" s="683"/>
      <c r="IB563" s="683"/>
      <c r="IC563" s="683"/>
      <c r="ID563" s="683"/>
      <c r="IE563" s="683"/>
      <c r="IF563" s="683"/>
      <c r="IG563" s="683"/>
      <c r="IH563" s="683"/>
      <c r="II563" s="683"/>
      <c r="IJ563" s="683"/>
      <c r="IK563" s="683"/>
      <c r="IL563" s="683"/>
      <c r="IM563" s="683"/>
      <c r="IN563" s="683"/>
      <c r="IO563" s="683"/>
      <c r="IP563" s="683"/>
      <c r="IQ563" s="683"/>
      <c r="IR563" s="683"/>
      <c r="IS563" s="683"/>
      <c r="IT563" s="683"/>
      <c r="IU563" s="683"/>
      <c r="IV563" s="683"/>
    </row>
    <row r="564" spans="1:256" s="679" customFormat="1" ht="17.25" customHeight="1">
      <c r="A564" s="697" t="s">
        <v>568</v>
      </c>
      <c r="B564" s="695">
        <v>19286</v>
      </c>
      <c r="C564" s="696">
        <v>19286</v>
      </c>
      <c r="D564" s="414">
        <f t="shared" si="8"/>
        <v>100</v>
      </c>
      <c r="E564" s="678"/>
      <c r="HV564" s="683"/>
      <c r="HW564" s="683"/>
      <c r="HX564" s="683"/>
      <c r="HY564" s="683"/>
      <c r="HZ564" s="683"/>
      <c r="IA564" s="683"/>
      <c r="IB564" s="683"/>
      <c r="IC564" s="683"/>
      <c r="ID564" s="683"/>
      <c r="IE564" s="683"/>
      <c r="IF564" s="683"/>
      <c r="IG564" s="683"/>
      <c r="IH564" s="683"/>
      <c r="II564" s="683"/>
      <c r="IJ564" s="683"/>
      <c r="IK564" s="683"/>
      <c r="IL564" s="683"/>
      <c r="IM564" s="683"/>
      <c r="IN564" s="683"/>
      <c r="IO564" s="683"/>
      <c r="IP564" s="683"/>
      <c r="IQ564" s="683"/>
      <c r="IR564" s="683"/>
      <c r="IS564" s="683"/>
      <c r="IT564" s="683"/>
      <c r="IU564" s="683"/>
      <c r="IV564" s="683"/>
    </row>
    <row r="565" spans="1:256" s="679" customFormat="1" ht="17.25" customHeight="1">
      <c r="A565" s="697" t="s">
        <v>150</v>
      </c>
      <c r="B565" s="695">
        <v>4812</v>
      </c>
      <c r="C565" s="696">
        <v>4812</v>
      </c>
      <c r="D565" s="414">
        <f t="shared" si="8"/>
        <v>100</v>
      </c>
      <c r="E565" s="678"/>
      <c r="HV565" s="683"/>
      <c r="HW565" s="683"/>
      <c r="HX565" s="683"/>
      <c r="HY565" s="683"/>
      <c r="HZ565" s="683"/>
      <c r="IA565" s="683"/>
      <c r="IB565" s="683"/>
      <c r="IC565" s="683"/>
      <c r="ID565" s="683"/>
      <c r="IE565" s="683"/>
      <c r="IF565" s="683"/>
      <c r="IG565" s="683"/>
      <c r="IH565" s="683"/>
      <c r="II565" s="683"/>
      <c r="IJ565" s="683"/>
      <c r="IK565" s="683"/>
      <c r="IL565" s="683"/>
      <c r="IM565" s="683"/>
      <c r="IN565" s="683"/>
      <c r="IO565" s="683"/>
      <c r="IP565" s="683"/>
      <c r="IQ565" s="683"/>
      <c r="IR565" s="683"/>
      <c r="IS565" s="683"/>
      <c r="IT565" s="683"/>
      <c r="IU565" s="683"/>
      <c r="IV565" s="683"/>
    </row>
    <row r="566" spans="1:256" s="679" customFormat="1" ht="17.25" customHeight="1">
      <c r="A566" s="697" t="s">
        <v>151</v>
      </c>
      <c r="B566" s="695">
        <v>1107</v>
      </c>
      <c r="C566" s="696">
        <v>1107</v>
      </c>
      <c r="D566" s="414">
        <f t="shared" si="8"/>
        <v>100</v>
      </c>
      <c r="E566" s="678"/>
      <c r="HV566" s="683"/>
      <c r="HW566" s="683"/>
      <c r="HX566" s="683"/>
      <c r="HY566" s="683"/>
      <c r="HZ566" s="683"/>
      <c r="IA566" s="683"/>
      <c r="IB566" s="683"/>
      <c r="IC566" s="683"/>
      <c r="ID566" s="683"/>
      <c r="IE566" s="683"/>
      <c r="IF566" s="683"/>
      <c r="IG566" s="683"/>
      <c r="IH566" s="683"/>
      <c r="II566" s="683"/>
      <c r="IJ566" s="683"/>
      <c r="IK566" s="683"/>
      <c r="IL566" s="683"/>
      <c r="IM566" s="683"/>
      <c r="IN566" s="683"/>
      <c r="IO566" s="683"/>
      <c r="IP566" s="683"/>
      <c r="IQ566" s="683"/>
      <c r="IR566" s="683"/>
      <c r="IS566" s="683"/>
      <c r="IT566" s="683"/>
      <c r="IU566" s="683"/>
      <c r="IV566" s="683"/>
    </row>
    <row r="567" spans="1:256" s="679" customFormat="1" ht="17.25" customHeight="1">
      <c r="A567" s="697" t="s">
        <v>152</v>
      </c>
      <c r="B567" s="695">
        <v>574</v>
      </c>
      <c r="C567" s="696">
        <v>574</v>
      </c>
      <c r="D567" s="414">
        <f t="shared" si="8"/>
        <v>100</v>
      </c>
      <c r="E567" s="678"/>
      <c r="HV567" s="683"/>
      <c r="HW567" s="683"/>
      <c r="HX567" s="683"/>
      <c r="HY567" s="683"/>
      <c r="HZ567" s="683"/>
      <c r="IA567" s="683"/>
      <c r="IB567" s="683"/>
      <c r="IC567" s="683"/>
      <c r="ID567" s="683"/>
      <c r="IE567" s="683"/>
      <c r="IF567" s="683"/>
      <c r="IG567" s="683"/>
      <c r="IH567" s="683"/>
      <c r="II567" s="683"/>
      <c r="IJ567" s="683"/>
      <c r="IK567" s="683"/>
      <c r="IL567" s="683"/>
      <c r="IM567" s="683"/>
      <c r="IN567" s="683"/>
      <c r="IO567" s="683"/>
      <c r="IP567" s="683"/>
      <c r="IQ567" s="683"/>
      <c r="IR567" s="683"/>
      <c r="IS567" s="683"/>
      <c r="IT567" s="683"/>
      <c r="IU567" s="683"/>
      <c r="IV567" s="683"/>
    </row>
    <row r="568" spans="1:256" s="679" customFormat="1" ht="17.25" customHeight="1">
      <c r="A568" s="697" t="s">
        <v>569</v>
      </c>
      <c r="B568" s="695">
        <v>4893</v>
      </c>
      <c r="C568" s="696">
        <v>4893</v>
      </c>
      <c r="D568" s="414">
        <f t="shared" si="8"/>
        <v>100</v>
      </c>
      <c r="E568" s="678"/>
      <c r="HV568" s="683"/>
      <c r="HW568" s="683"/>
      <c r="HX568" s="683"/>
      <c r="HY568" s="683"/>
      <c r="HZ568" s="683"/>
      <c r="IA568" s="683"/>
      <c r="IB568" s="683"/>
      <c r="IC568" s="683"/>
      <c r="ID568" s="683"/>
      <c r="IE568" s="683"/>
      <c r="IF568" s="683"/>
      <c r="IG568" s="683"/>
      <c r="IH568" s="683"/>
      <c r="II568" s="683"/>
      <c r="IJ568" s="683"/>
      <c r="IK568" s="683"/>
      <c r="IL568" s="683"/>
      <c r="IM568" s="683"/>
      <c r="IN568" s="683"/>
      <c r="IO568" s="683"/>
      <c r="IP568" s="683"/>
      <c r="IQ568" s="683"/>
      <c r="IR568" s="683"/>
      <c r="IS568" s="683"/>
      <c r="IT568" s="683"/>
      <c r="IU568" s="683"/>
      <c r="IV568" s="683"/>
    </row>
    <row r="569" spans="1:256" s="679" customFormat="1" ht="17.25" customHeight="1">
      <c r="A569" s="697" t="s">
        <v>570</v>
      </c>
      <c r="B569" s="695">
        <v>3574</v>
      </c>
      <c r="C569" s="696">
        <v>3574</v>
      </c>
      <c r="D569" s="414">
        <f t="shared" si="8"/>
        <v>100</v>
      </c>
      <c r="E569" s="678"/>
      <c r="HV569" s="683"/>
      <c r="HW569" s="683"/>
      <c r="HX569" s="683"/>
      <c r="HY569" s="683"/>
      <c r="HZ569" s="683"/>
      <c r="IA569" s="683"/>
      <c r="IB569" s="683"/>
      <c r="IC569" s="683"/>
      <c r="ID569" s="683"/>
      <c r="IE569" s="683"/>
      <c r="IF569" s="683"/>
      <c r="IG569" s="683"/>
      <c r="IH569" s="683"/>
      <c r="II569" s="683"/>
      <c r="IJ569" s="683"/>
      <c r="IK569" s="683"/>
      <c r="IL569" s="683"/>
      <c r="IM569" s="683"/>
      <c r="IN569" s="683"/>
      <c r="IO569" s="683"/>
      <c r="IP569" s="683"/>
      <c r="IQ569" s="683"/>
      <c r="IR569" s="683"/>
      <c r="IS569" s="683"/>
      <c r="IT569" s="683"/>
      <c r="IU569" s="683"/>
      <c r="IV569" s="683"/>
    </row>
    <row r="570" spans="1:256" s="679" customFormat="1" ht="17.25" customHeight="1">
      <c r="A570" s="697" t="s">
        <v>571</v>
      </c>
      <c r="B570" s="695">
        <v>93</v>
      </c>
      <c r="C570" s="696">
        <v>93</v>
      </c>
      <c r="D570" s="414">
        <f t="shared" si="8"/>
        <v>100</v>
      </c>
      <c r="E570" s="678"/>
      <c r="HV570" s="683"/>
      <c r="HW570" s="683"/>
      <c r="HX570" s="683"/>
      <c r="HY570" s="683"/>
      <c r="HZ570" s="683"/>
      <c r="IA570" s="683"/>
      <c r="IB570" s="683"/>
      <c r="IC570" s="683"/>
      <c r="ID570" s="683"/>
      <c r="IE570" s="683"/>
      <c r="IF570" s="683"/>
      <c r="IG570" s="683"/>
      <c r="IH570" s="683"/>
      <c r="II570" s="683"/>
      <c r="IJ570" s="683"/>
      <c r="IK570" s="683"/>
      <c r="IL570" s="683"/>
      <c r="IM570" s="683"/>
      <c r="IN570" s="683"/>
      <c r="IO570" s="683"/>
      <c r="IP570" s="683"/>
      <c r="IQ570" s="683"/>
      <c r="IR570" s="683"/>
      <c r="IS570" s="683"/>
      <c r="IT570" s="683"/>
      <c r="IU570" s="683"/>
      <c r="IV570" s="683"/>
    </row>
    <row r="571" spans="1:256" s="679" customFormat="1" ht="17.25" customHeight="1">
      <c r="A571" s="697" t="s">
        <v>572</v>
      </c>
      <c r="B571" s="695">
        <v>4233</v>
      </c>
      <c r="C571" s="696">
        <v>4233</v>
      </c>
      <c r="D571" s="414">
        <f t="shared" si="8"/>
        <v>100</v>
      </c>
      <c r="E571" s="678"/>
      <c r="HV571" s="683"/>
      <c r="HW571" s="683"/>
      <c r="HX571" s="683"/>
      <c r="HY571" s="683"/>
      <c r="HZ571" s="683"/>
      <c r="IA571" s="683"/>
      <c r="IB571" s="683"/>
      <c r="IC571" s="683"/>
      <c r="ID571" s="683"/>
      <c r="IE571" s="683"/>
      <c r="IF571" s="683"/>
      <c r="IG571" s="683"/>
      <c r="IH571" s="683"/>
      <c r="II571" s="683"/>
      <c r="IJ571" s="683"/>
      <c r="IK571" s="683"/>
      <c r="IL571" s="683"/>
      <c r="IM571" s="683"/>
      <c r="IN571" s="683"/>
      <c r="IO571" s="683"/>
      <c r="IP571" s="683"/>
      <c r="IQ571" s="683"/>
      <c r="IR571" s="683"/>
      <c r="IS571" s="683"/>
      <c r="IT571" s="683"/>
      <c r="IU571" s="683"/>
      <c r="IV571" s="683"/>
    </row>
    <row r="572" spans="1:256" s="679" customFormat="1" ht="17.25" customHeight="1">
      <c r="A572" s="697" t="s">
        <v>573</v>
      </c>
      <c r="B572" s="695">
        <v>14685</v>
      </c>
      <c r="C572" s="696">
        <v>14685</v>
      </c>
      <c r="D572" s="414">
        <f t="shared" si="8"/>
        <v>100</v>
      </c>
      <c r="E572" s="678"/>
      <c r="HV572" s="683"/>
      <c r="HW572" s="683"/>
      <c r="HX572" s="683"/>
      <c r="HY572" s="683"/>
      <c r="HZ572" s="683"/>
      <c r="IA572" s="683"/>
      <c r="IB572" s="683"/>
      <c r="IC572" s="683"/>
      <c r="ID572" s="683"/>
      <c r="IE572" s="683"/>
      <c r="IF572" s="683"/>
      <c r="IG572" s="683"/>
      <c r="IH572" s="683"/>
      <c r="II572" s="683"/>
      <c r="IJ572" s="683"/>
      <c r="IK572" s="683"/>
      <c r="IL572" s="683"/>
      <c r="IM572" s="683"/>
      <c r="IN572" s="683"/>
      <c r="IO572" s="683"/>
      <c r="IP572" s="683"/>
      <c r="IQ572" s="683"/>
      <c r="IR572" s="683"/>
      <c r="IS572" s="683"/>
      <c r="IT572" s="683"/>
      <c r="IU572" s="683"/>
      <c r="IV572" s="683"/>
    </row>
    <row r="573" spans="1:256" s="679" customFormat="1" ht="17.25" customHeight="1">
      <c r="A573" s="698" t="s">
        <v>150</v>
      </c>
      <c r="B573" s="699">
        <v>1995</v>
      </c>
      <c r="C573" s="700">
        <v>1995</v>
      </c>
      <c r="D573" s="701">
        <f t="shared" si="8"/>
        <v>100</v>
      </c>
      <c r="E573" s="702"/>
      <c r="HV573" s="683"/>
      <c r="HW573" s="683"/>
      <c r="HX573" s="683"/>
      <c r="HY573" s="683"/>
      <c r="HZ573" s="683"/>
      <c r="IA573" s="683"/>
      <c r="IB573" s="683"/>
      <c r="IC573" s="683"/>
      <c r="ID573" s="683"/>
      <c r="IE573" s="683"/>
      <c r="IF573" s="683"/>
      <c r="IG573" s="683"/>
      <c r="IH573" s="683"/>
      <c r="II573" s="683"/>
      <c r="IJ573" s="683"/>
      <c r="IK573" s="683"/>
      <c r="IL573" s="683"/>
      <c r="IM573" s="683"/>
      <c r="IN573" s="683"/>
      <c r="IO573" s="683"/>
      <c r="IP573" s="683"/>
      <c r="IQ573" s="683"/>
      <c r="IR573" s="683"/>
      <c r="IS573" s="683"/>
      <c r="IT573" s="683"/>
      <c r="IU573" s="683"/>
      <c r="IV573" s="683"/>
    </row>
    <row r="574" spans="1:256" s="679" customFormat="1" ht="17.25" customHeight="1">
      <c r="A574" s="697" t="s">
        <v>152</v>
      </c>
      <c r="B574" s="695">
        <v>162</v>
      </c>
      <c r="C574" s="696">
        <v>162</v>
      </c>
      <c r="D574" s="414">
        <f t="shared" si="8"/>
        <v>100</v>
      </c>
      <c r="E574" s="678"/>
      <c r="HV574" s="683"/>
      <c r="HW574" s="683"/>
      <c r="HX574" s="683"/>
      <c r="HY574" s="683"/>
      <c r="HZ574" s="683"/>
      <c r="IA574" s="683"/>
      <c r="IB574" s="683"/>
      <c r="IC574" s="683"/>
      <c r="ID574" s="683"/>
      <c r="IE574" s="683"/>
      <c r="IF574" s="683"/>
      <c r="IG574" s="683"/>
      <c r="IH574" s="683"/>
      <c r="II574" s="683"/>
      <c r="IJ574" s="683"/>
      <c r="IK574" s="683"/>
      <c r="IL574" s="683"/>
      <c r="IM574" s="683"/>
      <c r="IN574" s="683"/>
      <c r="IO574" s="683"/>
      <c r="IP574" s="683"/>
      <c r="IQ574" s="683"/>
      <c r="IR574" s="683"/>
      <c r="IS574" s="683"/>
      <c r="IT574" s="683"/>
      <c r="IU574" s="683"/>
      <c r="IV574" s="683"/>
    </row>
    <row r="575" spans="1:256" s="679" customFormat="1" ht="17.25" customHeight="1">
      <c r="A575" s="697" t="s">
        <v>574</v>
      </c>
      <c r="B575" s="695">
        <v>12528</v>
      </c>
      <c r="C575" s="696">
        <v>12528</v>
      </c>
      <c r="D575" s="414">
        <f t="shared" si="8"/>
        <v>100</v>
      </c>
      <c r="E575" s="678"/>
      <c r="HV575" s="683"/>
      <c r="HW575" s="683"/>
      <c r="HX575" s="683"/>
      <c r="HY575" s="683"/>
      <c r="HZ575" s="683"/>
      <c r="IA575" s="683"/>
      <c r="IB575" s="683"/>
      <c r="IC575" s="683"/>
      <c r="ID575" s="683"/>
      <c r="IE575" s="683"/>
      <c r="IF575" s="683"/>
      <c r="IG575" s="683"/>
      <c r="IH575" s="683"/>
      <c r="II575" s="683"/>
      <c r="IJ575" s="683"/>
      <c r="IK575" s="683"/>
      <c r="IL575" s="683"/>
      <c r="IM575" s="683"/>
      <c r="IN575" s="683"/>
      <c r="IO575" s="683"/>
      <c r="IP575" s="683"/>
      <c r="IQ575" s="683"/>
      <c r="IR575" s="683"/>
      <c r="IS575" s="683"/>
      <c r="IT575" s="683"/>
      <c r="IU575" s="683"/>
      <c r="IV575" s="683"/>
    </row>
    <row r="576" spans="1:256" s="679" customFormat="1" ht="17.25" customHeight="1">
      <c r="A576" s="697" t="s">
        <v>575</v>
      </c>
      <c r="B576" s="695">
        <v>3522</v>
      </c>
      <c r="C576" s="696">
        <v>3522</v>
      </c>
      <c r="D576" s="414">
        <f t="shared" si="8"/>
        <v>100</v>
      </c>
      <c r="E576" s="678"/>
      <c r="HV576" s="683"/>
      <c r="HW576" s="683"/>
      <c r="HX576" s="683"/>
      <c r="HY576" s="683"/>
      <c r="HZ576" s="683"/>
      <c r="IA576" s="683"/>
      <c r="IB576" s="683"/>
      <c r="IC576" s="683"/>
      <c r="ID576" s="683"/>
      <c r="IE576" s="683"/>
      <c r="IF576" s="683"/>
      <c r="IG576" s="683"/>
      <c r="IH576" s="683"/>
      <c r="II576" s="683"/>
      <c r="IJ576" s="683"/>
      <c r="IK576" s="683"/>
      <c r="IL576" s="683"/>
      <c r="IM576" s="683"/>
      <c r="IN576" s="683"/>
      <c r="IO576" s="683"/>
      <c r="IP576" s="683"/>
      <c r="IQ576" s="683"/>
      <c r="IR576" s="683"/>
      <c r="IS576" s="683"/>
      <c r="IT576" s="683"/>
      <c r="IU576" s="683"/>
      <c r="IV576" s="683"/>
    </row>
    <row r="577" spans="1:256" s="679" customFormat="1" ht="17.25" customHeight="1">
      <c r="A577" s="697" t="s">
        <v>576</v>
      </c>
      <c r="B577" s="695">
        <v>2571</v>
      </c>
      <c r="C577" s="696">
        <v>2571</v>
      </c>
      <c r="D577" s="414">
        <f t="shared" si="8"/>
        <v>100</v>
      </c>
      <c r="E577" s="678"/>
      <c r="HV577" s="683"/>
      <c r="HW577" s="683"/>
      <c r="HX577" s="683"/>
      <c r="HY577" s="683"/>
      <c r="HZ577" s="683"/>
      <c r="IA577" s="683"/>
      <c r="IB577" s="683"/>
      <c r="IC577" s="683"/>
      <c r="ID577" s="683"/>
      <c r="IE577" s="683"/>
      <c r="IF577" s="683"/>
      <c r="IG577" s="683"/>
      <c r="IH577" s="683"/>
      <c r="II577" s="683"/>
      <c r="IJ577" s="683"/>
      <c r="IK577" s="683"/>
      <c r="IL577" s="683"/>
      <c r="IM577" s="683"/>
      <c r="IN577" s="683"/>
      <c r="IO577" s="683"/>
      <c r="IP577" s="683"/>
      <c r="IQ577" s="683"/>
      <c r="IR577" s="683"/>
      <c r="IS577" s="683"/>
      <c r="IT577" s="683"/>
      <c r="IU577" s="683"/>
      <c r="IV577" s="683"/>
    </row>
    <row r="578" spans="1:256" s="679" customFormat="1" ht="17.25" customHeight="1">
      <c r="A578" s="697" t="s">
        <v>577</v>
      </c>
      <c r="B578" s="695">
        <v>951</v>
      </c>
      <c r="C578" s="696">
        <v>951</v>
      </c>
      <c r="D578" s="414">
        <f t="shared" si="8"/>
        <v>100</v>
      </c>
      <c r="E578" s="678"/>
      <c r="HV578" s="683"/>
      <c r="HW578" s="683"/>
      <c r="HX578" s="683"/>
      <c r="HY578" s="683"/>
      <c r="HZ578" s="683"/>
      <c r="IA578" s="683"/>
      <c r="IB578" s="683"/>
      <c r="IC578" s="683"/>
      <c r="ID578" s="683"/>
      <c r="IE578" s="683"/>
      <c r="IF578" s="683"/>
      <c r="IG578" s="683"/>
      <c r="IH578" s="683"/>
      <c r="II578" s="683"/>
      <c r="IJ578" s="683"/>
      <c r="IK578" s="683"/>
      <c r="IL578" s="683"/>
      <c r="IM578" s="683"/>
      <c r="IN578" s="683"/>
      <c r="IO578" s="683"/>
      <c r="IP578" s="683"/>
      <c r="IQ578" s="683"/>
      <c r="IR578" s="683"/>
      <c r="IS578" s="683"/>
      <c r="IT578" s="683"/>
      <c r="IU578" s="683"/>
      <c r="IV578" s="683"/>
    </row>
    <row r="579" spans="1:256" s="679" customFormat="1" ht="17.25" customHeight="1">
      <c r="A579" s="697" t="s">
        <v>578</v>
      </c>
      <c r="B579" s="695">
        <v>46772</v>
      </c>
      <c r="C579" s="696">
        <v>46772</v>
      </c>
      <c r="D579" s="414">
        <f t="shared" si="8"/>
        <v>100</v>
      </c>
      <c r="E579" s="678"/>
      <c r="HV579" s="683"/>
      <c r="HW579" s="683"/>
      <c r="HX579" s="683"/>
      <c r="HY579" s="683"/>
      <c r="HZ579" s="683"/>
      <c r="IA579" s="683"/>
      <c r="IB579" s="683"/>
      <c r="IC579" s="683"/>
      <c r="ID579" s="683"/>
      <c r="IE579" s="683"/>
      <c r="IF579" s="683"/>
      <c r="IG579" s="683"/>
      <c r="IH579" s="683"/>
      <c r="II579" s="683"/>
      <c r="IJ579" s="683"/>
      <c r="IK579" s="683"/>
      <c r="IL579" s="683"/>
      <c r="IM579" s="683"/>
      <c r="IN579" s="683"/>
      <c r="IO579" s="683"/>
      <c r="IP579" s="683"/>
      <c r="IQ579" s="683"/>
      <c r="IR579" s="683"/>
      <c r="IS579" s="683"/>
      <c r="IT579" s="683"/>
      <c r="IU579" s="683"/>
      <c r="IV579" s="683"/>
    </row>
    <row r="580" spans="1:256" s="679" customFormat="1" ht="17.25" customHeight="1">
      <c r="A580" s="697" t="s">
        <v>579</v>
      </c>
      <c r="B580" s="695">
        <v>46772</v>
      </c>
      <c r="C580" s="696">
        <v>46772</v>
      </c>
      <c r="D580" s="414">
        <f aca="true" t="shared" si="9" ref="D580:D643">C580/B580*100</f>
        <v>100</v>
      </c>
      <c r="E580" s="678"/>
      <c r="HV580" s="683"/>
      <c r="HW580" s="683"/>
      <c r="HX580" s="683"/>
      <c r="HY580" s="683"/>
      <c r="HZ580" s="683"/>
      <c r="IA580" s="683"/>
      <c r="IB580" s="683"/>
      <c r="IC580" s="683"/>
      <c r="ID580" s="683"/>
      <c r="IE580" s="683"/>
      <c r="IF580" s="683"/>
      <c r="IG580" s="683"/>
      <c r="IH580" s="683"/>
      <c r="II580" s="683"/>
      <c r="IJ580" s="683"/>
      <c r="IK580" s="683"/>
      <c r="IL580" s="683"/>
      <c r="IM580" s="683"/>
      <c r="IN580" s="683"/>
      <c r="IO580" s="683"/>
      <c r="IP580" s="683"/>
      <c r="IQ580" s="683"/>
      <c r="IR580" s="683"/>
      <c r="IS580" s="683"/>
      <c r="IT580" s="683"/>
      <c r="IU580" s="683"/>
      <c r="IV580" s="683"/>
    </row>
    <row r="581" spans="1:256" s="679" customFormat="1" ht="17.25" customHeight="1">
      <c r="A581" s="697" t="s">
        <v>580</v>
      </c>
      <c r="B581" s="695">
        <v>19168</v>
      </c>
      <c r="C581" s="696">
        <v>19168</v>
      </c>
      <c r="D581" s="414">
        <f t="shared" si="9"/>
        <v>100</v>
      </c>
      <c r="E581" s="678"/>
      <c r="HV581" s="683"/>
      <c r="HW581" s="683"/>
      <c r="HX581" s="683"/>
      <c r="HY581" s="683"/>
      <c r="HZ581" s="683"/>
      <c r="IA581" s="683"/>
      <c r="IB581" s="683"/>
      <c r="IC581" s="683"/>
      <c r="ID581" s="683"/>
      <c r="IE581" s="683"/>
      <c r="IF581" s="683"/>
      <c r="IG581" s="683"/>
      <c r="IH581" s="683"/>
      <c r="II581" s="683"/>
      <c r="IJ581" s="683"/>
      <c r="IK581" s="683"/>
      <c r="IL581" s="683"/>
      <c r="IM581" s="683"/>
      <c r="IN581" s="683"/>
      <c r="IO581" s="683"/>
      <c r="IP581" s="683"/>
      <c r="IQ581" s="683"/>
      <c r="IR581" s="683"/>
      <c r="IS581" s="683"/>
      <c r="IT581" s="683"/>
      <c r="IU581" s="683"/>
      <c r="IV581" s="683"/>
    </row>
    <row r="582" spans="1:256" s="679" customFormat="1" ht="17.25" customHeight="1">
      <c r="A582" s="697" t="s">
        <v>581</v>
      </c>
      <c r="B582" s="695">
        <v>2081</v>
      </c>
      <c r="C582" s="696">
        <v>2081</v>
      </c>
      <c r="D582" s="414">
        <f t="shared" si="9"/>
        <v>100</v>
      </c>
      <c r="E582" s="678"/>
      <c r="HV582" s="683"/>
      <c r="HW582" s="683"/>
      <c r="HX582" s="683"/>
      <c r="HY582" s="683"/>
      <c r="HZ582" s="683"/>
      <c r="IA582" s="683"/>
      <c r="IB582" s="683"/>
      <c r="IC582" s="683"/>
      <c r="ID582" s="683"/>
      <c r="IE582" s="683"/>
      <c r="IF582" s="683"/>
      <c r="IG582" s="683"/>
      <c r="IH582" s="683"/>
      <c r="II582" s="683"/>
      <c r="IJ582" s="683"/>
      <c r="IK582" s="683"/>
      <c r="IL582" s="683"/>
      <c r="IM582" s="683"/>
      <c r="IN582" s="683"/>
      <c r="IO582" s="683"/>
      <c r="IP582" s="683"/>
      <c r="IQ582" s="683"/>
      <c r="IR582" s="683"/>
      <c r="IS582" s="683"/>
      <c r="IT582" s="683"/>
      <c r="IU582" s="683"/>
      <c r="IV582" s="683"/>
    </row>
    <row r="583" spans="1:256" s="679" customFormat="1" ht="17.25" customHeight="1">
      <c r="A583" s="697" t="s">
        <v>150</v>
      </c>
      <c r="B583" s="695">
        <v>1367</v>
      </c>
      <c r="C583" s="696">
        <v>1367</v>
      </c>
      <c r="D583" s="414">
        <f t="shared" si="9"/>
        <v>100</v>
      </c>
      <c r="E583" s="678"/>
      <c r="HV583" s="683"/>
      <c r="HW583" s="683"/>
      <c r="HX583" s="683"/>
      <c r="HY583" s="683"/>
      <c r="HZ583" s="683"/>
      <c r="IA583" s="683"/>
      <c r="IB583" s="683"/>
      <c r="IC583" s="683"/>
      <c r="ID583" s="683"/>
      <c r="IE583" s="683"/>
      <c r="IF583" s="683"/>
      <c r="IG583" s="683"/>
      <c r="IH583" s="683"/>
      <c r="II583" s="683"/>
      <c r="IJ583" s="683"/>
      <c r="IK583" s="683"/>
      <c r="IL583" s="683"/>
      <c r="IM583" s="683"/>
      <c r="IN583" s="683"/>
      <c r="IO583" s="683"/>
      <c r="IP583" s="683"/>
      <c r="IQ583" s="683"/>
      <c r="IR583" s="683"/>
      <c r="IS583" s="683"/>
      <c r="IT583" s="683"/>
      <c r="IU583" s="683"/>
      <c r="IV583" s="683"/>
    </row>
    <row r="584" spans="1:256" s="679" customFormat="1" ht="17.25" customHeight="1">
      <c r="A584" s="697" t="s">
        <v>151</v>
      </c>
      <c r="B584" s="695">
        <v>350</v>
      </c>
      <c r="C584" s="696">
        <v>350</v>
      </c>
      <c r="D584" s="414">
        <f t="shared" si="9"/>
        <v>100</v>
      </c>
      <c r="E584" s="678"/>
      <c r="HV584" s="683"/>
      <c r="HW584" s="683"/>
      <c r="HX584" s="683"/>
      <c r="HY584" s="683"/>
      <c r="HZ584" s="683"/>
      <c r="IA584" s="683"/>
      <c r="IB584" s="683"/>
      <c r="IC584" s="683"/>
      <c r="ID584" s="683"/>
      <c r="IE584" s="683"/>
      <c r="IF584" s="683"/>
      <c r="IG584" s="683"/>
      <c r="IH584" s="683"/>
      <c r="II584" s="683"/>
      <c r="IJ584" s="683"/>
      <c r="IK584" s="683"/>
      <c r="IL584" s="683"/>
      <c r="IM584" s="683"/>
      <c r="IN584" s="683"/>
      <c r="IO584" s="683"/>
      <c r="IP584" s="683"/>
      <c r="IQ584" s="683"/>
      <c r="IR584" s="683"/>
      <c r="IS584" s="683"/>
      <c r="IT584" s="683"/>
      <c r="IU584" s="683"/>
      <c r="IV584" s="683"/>
    </row>
    <row r="585" spans="1:256" s="679" customFormat="1" ht="17.25" customHeight="1">
      <c r="A585" s="697" t="s">
        <v>152</v>
      </c>
      <c r="B585" s="695">
        <v>64</v>
      </c>
      <c r="C585" s="696">
        <v>64</v>
      </c>
      <c r="D585" s="414">
        <f t="shared" si="9"/>
        <v>100</v>
      </c>
      <c r="E585" s="678"/>
      <c r="HV585" s="683"/>
      <c r="HW585" s="683"/>
      <c r="HX585" s="683"/>
      <c r="HY585" s="683"/>
      <c r="HZ585" s="683"/>
      <c r="IA585" s="683"/>
      <c r="IB585" s="683"/>
      <c r="IC585" s="683"/>
      <c r="ID585" s="683"/>
      <c r="IE585" s="683"/>
      <c r="IF585" s="683"/>
      <c r="IG585" s="683"/>
      <c r="IH585" s="683"/>
      <c r="II585" s="683"/>
      <c r="IJ585" s="683"/>
      <c r="IK585" s="683"/>
      <c r="IL585" s="683"/>
      <c r="IM585" s="683"/>
      <c r="IN585" s="683"/>
      <c r="IO585" s="683"/>
      <c r="IP585" s="683"/>
      <c r="IQ585" s="683"/>
      <c r="IR585" s="683"/>
      <c r="IS585" s="683"/>
      <c r="IT585" s="683"/>
      <c r="IU585" s="683"/>
      <c r="IV585" s="683"/>
    </row>
    <row r="586" spans="1:256" s="679" customFormat="1" ht="17.25" customHeight="1">
      <c r="A586" s="697" t="s">
        <v>582</v>
      </c>
      <c r="B586" s="695">
        <v>300</v>
      </c>
      <c r="C586" s="696">
        <v>300</v>
      </c>
      <c r="D586" s="414">
        <f t="shared" si="9"/>
        <v>100</v>
      </c>
      <c r="E586" s="678"/>
      <c r="HV586" s="683"/>
      <c r="HW586" s="683"/>
      <c r="HX586" s="683"/>
      <c r="HY586" s="683"/>
      <c r="HZ586" s="683"/>
      <c r="IA586" s="683"/>
      <c r="IB586" s="683"/>
      <c r="IC586" s="683"/>
      <c r="ID586" s="683"/>
      <c r="IE586" s="683"/>
      <c r="IF586" s="683"/>
      <c r="IG586" s="683"/>
      <c r="IH586" s="683"/>
      <c r="II586" s="683"/>
      <c r="IJ586" s="683"/>
      <c r="IK586" s="683"/>
      <c r="IL586" s="683"/>
      <c r="IM586" s="683"/>
      <c r="IN586" s="683"/>
      <c r="IO586" s="683"/>
      <c r="IP586" s="683"/>
      <c r="IQ586" s="683"/>
      <c r="IR586" s="683"/>
      <c r="IS586" s="683"/>
      <c r="IT586" s="683"/>
      <c r="IU586" s="683"/>
      <c r="IV586" s="683"/>
    </row>
    <row r="587" spans="1:256" s="679" customFormat="1" ht="17.25" customHeight="1">
      <c r="A587" s="697" t="s">
        <v>583</v>
      </c>
      <c r="B587" s="695">
        <v>5386</v>
      </c>
      <c r="C587" s="696">
        <v>5386</v>
      </c>
      <c r="D587" s="414">
        <f t="shared" si="9"/>
        <v>100</v>
      </c>
      <c r="E587" s="678"/>
      <c r="HV587" s="683"/>
      <c r="HW587" s="683"/>
      <c r="HX587" s="683"/>
      <c r="HY587" s="683"/>
      <c r="HZ587" s="683"/>
      <c r="IA587" s="683"/>
      <c r="IB587" s="683"/>
      <c r="IC587" s="683"/>
      <c r="ID587" s="683"/>
      <c r="IE587" s="683"/>
      <c r="IF587" s="683"/>
      <c r="IG587" s="683"/>
      <c r="IH587" s="683"/>
      <c r="II587" s="683"/>
      <c r="IJ587" s="683"/>
      <c r="IK587" s="683"/>
      <c r="IL587" s="683"/>
      <c r="IM587" s="683"/>
      <c r="IN587" s="683"/>
      <c r="IO587" s="683"/>
      <c r="IP587" s="683"/>
      <c r="IQ587" s="683"/>
      <c r="IR587" s="683"/>
      <c r="IS587" s="683"/>
      <c r="IT587" s="683"/>
      <c r="IU587" s="683"/>
      <c r="IV587" s="683"/>
    </row>
    <row r="588" spans="1:256" s="679" customFormat="1" ht="17.25" customHeight="1">
      <c r="A588" s="697" t="s">
        <v>584</v>
      </c>
      <c r="B588" s="695">
        <v>5386</v>
      </c>
      <c r="C588" s="696">
        <v>5386</v>
      </c>
      <c r="D588" s="414">
        <f t="shared" si="9"/>
        <v>100</v>
      </c>
      <c r="E588" s="678"/>
      <c r="HV588" s="683"/>
      <c r="HW588" s="683"/>
      <c r="HX588" s="683"/>
      <c r="HY588" s="683"/>
      <c r="HZ588" s="683"/>
      <c r="IA588" s="683"/>
      <c r="IB588" s="683"/>
      <c r="IC588" s="683"/>
      <c r="ID588" s="683"/>
      <c r="IE588" s="683"/>
      <c r="IF588" s="683"/>
      <c r="IG588" s="683"/>
      <c r="IH588" s="683"/>
      <c r="II588" s="683"/>
      <c r="IJ588" s="683"/>
      <c r="IK588" s="683"/>
      <c r="IL588" s="683"/>
      <c r="IM588" s="683"/>
      <c r="IN588" s="683"/>
      <c r="IO588" s="683"/>
      <c r="IP588" s="683"/>
      <c r="IQ588" s="683"/>
      <c r="IR588" s="683"/>
      <c r="IS588" s="683"/>
      <c r="IT588" s="683"/>
      <c r="IU588" s="683"/>
      <c r="IV588" s="683"/>
    </row>
    <row r="589" spans="1:256" s="679" customFormat="1" ht="17.25" customHeight="1">
      <c r="A589" s="697" t="s">
        <v>585</v>
      </c>
      <c r="B589" s="695">
        <v>11701</v>
      </c>
      <c r="C589" s="696">
        <v>11701</v>
      </c>
      <c r="D589" s="414">
        <f t="shared" si="9"/>
        <v>100</v>
      </c>
      <c r="E589" s="678"/>
      <c r="HV589" s="683"/>
      <c r="HW589" s="683"/>
      <c r="HX589" s="683"/>
      <c r="HY589" s="683"/>
      <c r="HZ589" s="683"/>
      <c r="IA589" s="683"/>
      <c r="IB589" s="683"/>
      <c r="IC589" s="683"/>
      <c r="ID589" s="683"/>
      <c r="IE589" s="683"/>
      <c r="IF589" s="683"/>
      <c r="IG589" s="683"/>
      <c r="IH589" s="683"/>
      <c r="II589" s="683"/>
      <c r="IJ589" s="683"/>
      <c r="IK589" s="683"/>
      <c r="IL589" s="683"/>
      <c r="IM589" s="683"/>
      <c r="IN589" s="683"/>
      <c r="IO589" s="683"/>
      <c r="IP589" s="683"/>
      <c r="IQ589" s="683"/>
      <c r="IR589" s="683"/>
      <c r="IS589" s="683"/>
      <c r="IT589" s="683"/>
      <c r="IU589" s="683"/>
      <c r="IV589" s="683"/>
    </row>
    <row r="590" spans="1:256" s="679" customFormat="1" ht="17.25" customHeight="1">
      <c r="A590" s="697" t="s">
        <v>586</v>
      </c>
      <c r="B590" s="695">
        <v>11701</v>
      </c>
      <c r="C590" s="696">
        <v>11701</v>
      </c>
      <c r="D590" s="414">
        <f t="shared" si="9"/>
        <v>100</v>
      </c>
      <c r="E590" s="678"/>
      <c r="HV590" s="683"/>
      <c r="HW590" s="683"/>
      <c r="HX590" s="683"/>
      <c r="HY590" s="683"/>
      <c r="HZ590" s="683"/>
      <c r="IA590" s="683"/>
      <c r="IB590" s="683"/>
      <c r="IC590" s="683"/>
      <c r="ID590" s="683"/>
      <c r="IE590" s="683"/>
      <c r="IF590" s="683"/>
      <c r="IG590" s="683"/>
      <c r="IH590" s="683"/>
      <c r="II590" s="683"/>
      <c r="IJ590" s="683"/>
      <c r="IK590" s="683"/>
      <c r="IL590" s="683"/>
      <c r="IM590" s="683"/>
      <c r="IN590" s="683"/>
      <c r="IO590" s="683"/>
      <c r="IP590" s="683"/>
      <c r="IQ590" s="683"/>
      <c r="IR590" s="683"/>
      <c r="IS590" s="683"/>
      <c r="IT590" s="683"/>
      <c r="IU590" s="683"/>
      <c r="IV590" s="683"/>
    </row>
    <row r="591" spans="1:256" s="679" customFormat="1" ht="17.25" customHeight="1">
      <c r="A591" s="697" t="s">
        <v>587</v>
      </c>
      <c r="B591" s="695">
        <v>353778</v>
      </c>
      <c r="C591" s="696">
        <v>353778</v>
      </c>
      <c r="D591" s="414">
        <f t="shared" si="9"/>
        <v>100</v>
      </c>
      <c r="E591" s="678"/>
      <c r="HV591" s="683"/>
      <c r="HW591" s="683"/>
      <c r="HX591" s="683"/>
      <c r="HY591" s="683"/>
      <c r="HZ591" s="683"/>
      <c r="IA591" s="683"/>
      <c r="IB591" s="683"/>
      <c r="IC591" s="683"/>
      <c r="ID591" s="683"/>
      <c r="IE591" s="683"/>
      <c r="IF591" s="683"/>
      <c r="IG591" s="683"/>
      <c r="IH591" s="683"/>
      <c r="II591" s="683"/>
      <c r="IJ591" s="683"/>
      <c r="IK591" s="683"/>
      <c r="IL591" s="683"/>
      <c r="IM591" s="683"/>
      <c r="IN591" s="683"/>
      <c r="IO591" s="683"/>
      <c r="IP591" s="683"/>
      <c r="IQ591" s="683"/>
      <c r="IR591" s="683"/>
      <c r="IS591" s="683"/>
      <c r="IT591" s="683"/>
      <c r="IU591" s="683"/>
      <c r="IV591" s="683"/>
    </row>
    <row r="592" spans="1:256" s="679" customFormat="1" ht="17.25" customHeight="1">
      <c r="A592" s="697" t="s">
        <v>588</v>
      </c>
      <c r="B592" s="695">
        <v>353778</v>
      </c>
      <c r="C592" s="696">
        <v>353778</v>
      </c>
      <c r="D592" s="414">
        <f t="shared" si="9"/>
        <v>100</v>
      </c>
      <c r="E592" s="678"/>
      <c r="HV592" s="683"/>
      <c r="HW592" s="683"/>
      <c r="HX592" s="683"/>
      <c r="HY592" s="683"/>
      <c r="HZ592" s="683"/>
      <c r="IA592" s="683"/>
      <c r="IB592" s="683"/>
      <c r="IC592" s="683"/>
      <c r="ID592" s="683"/>
      <c r="IE592" s="683"/>
      <c r="IF592" s="683"/>
      <c r="IG592" s="683"/>
      <c r="IH592" s="683"/>
      <c r="II592" s="683"/>
      <c r="IJ592" s="683"/>
      <c r="IK592" s="683"/>
      <c r="IL592" s="683"/>
      <c r="IM592" s="683"/>
      <c r="IN592" s="683"/>
      <c r="IO592" s="683"/>
      <c r="IP592" s="683"/>
      <c r="IQ592" s="683"/>
      <c r="IR592" s="683"/>
      <c r="IS592" s="683"/>
      <c r="IT592" s="683"/>
      <c r="IU592" s="683"/>
      <c r="IV592" s="683"/>
    </row>
    <row r="593" spans="1:256" s="679" customFormat="1" ht="17.25" customHeight="1">
      <c r="A593" s="697" t="s">
        <v>589</v>
      </c>
      <c r="B593" s="695">
        <v>353778</v>
      </c>
      <c r="C593" s="696">
        <v>353778</v>
      </c>
      <c r="D593" s="414">
        <f t="shared" si="9"/>
        <v>100</v>
      </c>
      <c r="E593" s="678"/>
      <c r="HV593" s="683"/>
      <c r="HW593" s="683"/>
      <c r="HX593" s="683"/>
      <c r="HY593" s="683"/>
      <c r="HZ593" s="683"/>
      <c r="IA593" s="683"/>
      <c r="IB593" s="683"/>
      <c r="IC593" s="683"/>
      <c r="ID593" s="683"/>
      <c r="IE593" s="683"/>
      <c r="IF593" s="683"/>
      <c r="IG593" s="683"/>
      <c r="IH593" s="683"/>
      <c r="II593" s="683"/>
      <c r="IJ593" s="683"/>
      <c r="IK593" s="683"/>
      <c r="IL593" s="683"/>
      <c r="IM593" s="683"/>
      <c r="IN593" s="683"/>
      <c r="IO593" s="683"/>
      <c r="IP593" s="683"/>
      <c r="IQ593" s="683"/>
      <c r="IR593" s="683"/>
      <c r="IS593" s="683"/>
      <c r="IT593" s="683"/>
      <c r="IU593" s="683"/>
      <c r="IV593" s="683"/>
    </row>
    <row r="594" spans="1:256" s="679" customFormat="1" ht="17.25" customHeight="1">
      <c r="A594" s="697" t="s">
        <v>590</v>
      </c>
      <c r="B594" s="695">
        <v>29243</v>
      </c>
      <c r="C594" s="696">
        <v>29243</v>
      </c>
      <c r="D594" s="414">
        <f t="shared" si="9"/>
        <v>100</v>
      </c>
      <c r="E594" s="678"/>
      <c r="HV594" s="683"/>
      <c r="HW594" s="683"/>
      <c r="HX594" s="683"/>
      <c r="HY594" s="683"/>
      <c r="HZ594" s="683"/>
      <c r="IA594" s="683"/>
      <c r="IB594" s="683"/>
      <c r="IC594" s="683"/>
      <c r="ID594" s="683"/>
      <c r="IE594" s="683"/>
      <c r="IF594" s="683"/>
      <c r="IG594" s="683"/>
      <c r="IH594" s="683"/>
      <c r="II594" s="683"/>
      <c r="IJ594" s="683"/>
      <c r="IK594" s="683"/>
      <c r="IL594" s="683"/>
      <c r="IM594" s="683"/>
      <c r="IN594" s="683"/>
      <c r="IO594" s="683"/>
      <c r="IP594" s="683"/>
      <c r="IQ594" s="683"/>
      <c r="IR594" s="683"/>
      <c r="IS594" s="683"/>
      <c r="IT594" s="683"/>
      <c r="IU594" s="683"/>
      <c r="IV594" s="683"/>
    </row>
    <row r="595" spans="1:256" s="679" customFormat="1" ht="17.25" customHeight="1">
      <c r="A595" s="697" t="s">
        <v>591</v>
      </c>
      <c r="B595" s="695">
        <v>613</v>
      </c>
      <c r="C595" s="696">
        <v>613</v>
      </c>
      <c r="D595" s="414">
        <f t="shared" si="9"/>
        <v>100</v>
      </c>
      <c r="E595" s="678"/>
      <c r="HV595" s="683"/>
      <c r="HW595" s="683"/>
      <c r="HX595" s="683"/>
      <c r="HY595" s="683"/>
      <c r="HZ595" s="683"/>
      <c r="IA595" s="683"/>
      <c r="IB595" s="683"/>
      <c r="IC595" s="683"/>
      <c r="ID595" s="683"/>
      <c r="IE595" s="683"/>
      <c r="IF595" s="683"/>
      <c r="IG595" s="683"/>
      <c r="IH595" s="683"/>
      <c r="II595" s="683"/>
      <c r="IJ595" s="683"/>
      <c r="IK595" s="683"/>
      <c r="IL595" s="683"/>
      <c r="IM595" s="683"/>
      <c r="IN595" s="683"/>
      <c r="IO595" s="683"/>
      <c r="IP595" s="683"/>
      <c r="IQ595" s="683"/>
      <c r="IR595" s="683"/>
      <c r="IS595" s="683"/>
      <c r="IT595" s="683"/>
      <c r="IU595" s="683"/>
      <c r="IV595" s="683"/>
    </row>
    <row r="596" spans="1:256" s="679" customFormat="1" ht="17.25" customHeight="1">
      <c r="A596" s="697" t="s">
        <v>488</v>
      </c>
      <c r="B596" s="695">
        <v>400</v>
      </c>
      <c r="C596" s="696">
        <v>400</v>
      </c>
      <c r="D596" s="414">
        <f t="shared" si="9"/>
        <v>100</v>
      </c>
      <c r="E596" s="678"/>
      <c r="HV596" s="683"/>
      <c r="HW596" s="683"/>
      <c r="HX596" s="683"/>
      <c r="HY596" s="683"/>
      <c r="HZ596" s="683"/>
      <c r="IA596" s="683"/>
      <c r="IB596" s="683"/>
      <c r="IC596" s="683"/>
      <c r="ID596" s="683"/>
      <c r="IE596" s="683"/>
      <c r="IF596" s="683"/>
      <c r="IG596" s="683"/>
      <c r="IH596" s="683"/>
      <c r="II596" s="683"/>
      <c r="IJ596" s="683"/>
      <c r="IK596" s="683"/>
      <c r="IL596" s="683"/>
      <c r="IM596" s="683"/>
      <c r="IN596" s="683"/>
      <c r="IO596" s="683"/>
      <c r="IP596" s="683"/>
      <c r="IQ596" s="683"/>
      <c r="IR596" s="683"/>
      <c r="IS596" s="683"/>
      <c r="IT596" s="683"/>
      <c r="IU596" s="683"/>
      <c r="IV596" s="683"/>
    </row>
    <row r="597" spans="1:256" s="679" customFormat="1" ht="17.25" customHeight="1">
      <c r="A597" s="697" t="s">
        <v>592</v>
      </c>
      <c r="B597" s="695">
        <v>28230</v>
      </c>
      <c r="C597" s="696">
        <v>28230</v>
      </c>
      <c r="D597" s="414">
        <f t="shared" si="9"/>
        <v>100</v>
      </c>
      <c r="E597" s="678"/>
      <c r="HV597" s="683"/>
      <c r="HW597" s="683"/>
      <c r="HX597" s="683"/>
      <c r="HY597" s="683"/>
      <c r="HZ597" s="683"/>
      <c r="IA597" s="683"/>
      <c r="IB597" s="683"/>
      <c r="IC597" s="683"/>
      <c r="ID597" s="683"/>
      <c r="IE597" s="683"/>
      <c r="IF597" s="683"/>
      <c r="IG597" s="683"/>
      <c r="IH597" s="683"/>
      <c r="II597" s="683"/>
      <c r="IJ597" s="683"/>
      <c r="IK597" s="683"/>
      <c r="IL597" s="683"/>
      <c r="IM597" s="683"/>
      <c r="IN597" s="683"/>
      <c r="IO597" s="683"/>
      <c r="IP597" s="683"/>
      <c r="IQ597" s="683"/>
      <c r="IR597" s="683"/>
      <c r="IS597" s="683"/>
      <c r="IT597" s="683"/>
      <c r="IU597" s="683"/>
      <c r="IV597" s="683"/>
    </row>
    <row r="598" spans="1:256" s="679" customFormat="1" ht="17.25" customHeight="1">
      <c r="A598" s="697" t="s">
        <v>593</v>
      </c>
      <c r="B598" s="695">
        <v>39445</v>
      </c>
      <c r="C598" s="696">
        <v>39445</v>
      </c>
      <c r="D598" s="414">
        <f t="shared" si="9"/>
        <v>100</v>
      </c>
      <c r="E598" s="678"/>
      <c r="HV598" s="683"/>
      <c r="HW598" s="683"/>
      <c r="HX598" s="683"/>
      <c r="HY598" s="683"/>
      <c r="HZ598" s="683"/>
      <c r="IA598" s="683"/>
      <c r="IB598" s="683"/>
      <c r="IC598" s="683"/>
      <c r="ID598" s="683"/>
      <c r="IE598" s="683"/>
      <c r="IF598" s="683"/>
      <c r="IG598" s="683"/>
      <c r="IH598" s="683"/>
      <c r="II598" s="683"/>
      <c r="IJ598" s="683"/>
      <c r="IK598" s="683"/>
      <c r="IL598" s="683"/>
      <c r="IM598" s="683"/>
      <c r="IN598" s="683"/>
      <c r="IO598" s="683"/>
      <c r="IP598" s="683"/>
      <c r="IQ598" s="683"/>
      <c r="IR598" s="683"/>
      <c r="IS598" s="683"/>
      <c r="IT598" s="683"/>
      <c r="IU598" s="683"/>
      <c r="IV598" s="683"/>
    </row>
    <row r="599" spans="1:256" s="679" customFormat="1" ht="17.25" customHeight="1">
      <c r="A599" s="697" t="s">
        <v>594</v>
      </c>
      <c r="B599" s="695">
        <v>17362</v>
      </c>
      <c r="C599" s="696">
        <v>17362</v>
      </c>
      <c r="D599" s="414">
        <f t="shared" si="9"/>
        <v>100</v>
      </c>
      <c r="E599" s="678"/>
      <c r="HV599" s="683"/>
      <c r="HW599" s="683"/>
      <c r="HX599" s="683"/>
      <c r="HY599" s="683"/>
      <c r="HZ599" s="683"/>
      <c r="IA599" s="683"/>
      <c r="IB599" s="683"/>
      <c r="IC599" s="683"/>
      <c r="ID599" s="683"/>
      <c r="IE599" s="683"/>
      <c r="IF599" s="683"/>
      <c r="IG599" s="683"/>
      <c r="IH599" s="683"/>
      <c r="II599" s="683"/>
      <c r="IJ599" s="683"/>
      <c r="IK599" s="683"/>
      <c r="IL599" s="683"/>
      <c r="IM599" s="683"/>
      <c r="IN599" s="683"/>
      <c r="IO599" s="683"/>
      <c r="IP599" s="683"/>
      <c r="IQ599" s="683"/>
      <c r="IR599" s="683"/>
      <c r="IS599" s="683"/>
      <c r="IT599" s="683"/>
      <c r="IU599" s="683"/>
      <c r="IV599" s="683"/>
    </row>
    <row r="600" spans="1:256" s="679" customFormat="1" ht="17.25" customHeight="1">
      <c r="A600" s="697" t="s">
        <v>150</v>
      </c>
      <c r="B600" s="695">
        <v>3952</v>
      </c>
      <c r="C600" s="696">
        <v>3952</v>
      </c>
      <c r="D600" s="414">
        <f t="shared" si="9"/>
        <v>100</v>
      </c>
      <c r="E600" s="678"/>
      <c r="HV600" s="683"/>
      <c r="HW600" s="683"/>
      <c r="HX600" s="683"/>
      <c r="HY600" s="683"/>
      <c r="HZ600" s="683"/>
      <c r="IA600" s="683"/>
      <c r="IB600" s="683"/>
      <c r="IC600" s="683"/>
      <c r="ID600" s="683"/>
      <c r="IE600" s="683"/>
      <c r="IF600" s="683"/>
      <c r="IG600" s="683"/>
      <c r="IH600" s="683"/>
      <c r="II600" s="683"/>
      <c r="IJ600" s="683"/>
      <c r="IK600" s="683"/>
      <c r="IL600" s="683"/>
      <c r="IM600" s="683"/>
      <c r="IN600" s="683"/>
      <c r="IO600" s="683"/>
      <c r="IP600" s="683"/>
      <c r="IQ600" s="683"/>
      <c r="IR600" s="683"/>
      <c r="IS600" s="683"/>
      <c r="IT600" s="683"/>
      <c r="IU600" s="683"/>
      <c r="IV600" s="683"/>
    </row>
    <row r="601" spans="1:256" s="679" customFormat="1" ht="17.25" customHeight="1">
      <c r="A601" s="697" t="s">
        <v>151</v>
      </c>
      <c r="B601" s="695">
        <v>794</v>
      </c>
      <c r="C601" s="696">
        <v>794</v>
      </c>
      <c r="D601" s="414">
        <f t="shared" si="9"/>
        <v>100</v>
      </c>
      <c r="E601" s="678"/>
      <c r="HV601" s="683"/>
      <c r="HW601" s="683"/>
      <c r="HX601" s="683"/>
      <c r="HY601" s="683"/>
      <c r="HZ601" s="683"/>
      <c r="IA601" s="683"/>
      <c r="IB601" s="683"/>
      <c r="IC601" s="683"/>
      <c r="ID601" s="683"/>
      <c r="IE601" s="683"/>
      <c r="IF601" s="683"/>
      <c r="IG601" s="683"/>
      <c r="IH601" s="683"/>
      <c r="II601" s="683"/>
      <c r="IJ601" s="683"/>
      <c r="IK601" s="683"/>
      <c r="IL601" s="683"/>
      <c r="IM601" s="683"/>
      <c r="IN601" s="683"/>
      <c r="IO601" s="683"/>
      <c r="IP601" s="683"/>
      <c r="IQ601" s="683"/>
      <c r="IR601" s="683"/>
      <c r="IS601" s="683"/>
      <c r="IT601" s="683"/>
      <c r="IU601" s="683"/>
      <c r="IV601" s="683"/>
    </row>
    <row r="602" spans="1:256" s="679" customFormat="1" ht="17.25" customHeight="1">
      <c r="A602" s="697" t="s">
        <v>152</v>
      </c>
      <c r="B602" s="695">
        <v>107</v>
      </c>
      <c r="C602" s="696">
        <v>107</v>
      </c>
      <c r="D602" s="414">
        <f t="shared" si="9"/>
        <v>100</v>
      </c>
      <c r="E602" s="678"/>
      <c r="HV602" s="683"/>
      <c r="HW602" s="683"/>
      <c r="HX602" s="683"/>
      <c r="HY602" s="683"/>
      <c r="HZ602" s="683"/>
      <c r="IA602" s="683"/>
      <c r="IB602" s="683"/>
      <c r="IC602" s="683"/>
      <c r="ID602" s="683"/>
      <c r="IE602" s="683"/>
      <c r="IF602" s="683"/>
      <c r="IG602" s="683"/>
      <c r="IH602" s="683"/>
      <c r="II602" s="683"/>
      <c r="IJ602" s="683"/>
      <c r="IK602" s="683"/>
      <c r="IL602" s="683"/>
      <c r="IM602" s="683"/>
      <c r="IN602" s="683"/>
      <c r="IO602" s="683"/>
      <c r="IP602" s="683"/>
      <c r="IQ602" s="683"/>
      <c r="IR602" s="683"/>
      <c r="IS602" s="683"/>
      <c r="IT602" s="683"/>
      <c r="IU602" s="683"/>
      <c r="IV602" s="683"/>
    </row>
    <row r="603" spans="1:256" s="679" customFormat="1" ht="17.25" customHeight="1">
      <c r="A603" s="697" t="s">
        <v>595</v>
      </c>
      <c r="B603" s="695">
        <v>1509</v>
      </c>
      <c r="C603" s="696">
        <v>1509</v>
      </c>
      <c r="D603" s="414">
        <f t="shared" si="9"/>
        <v>100</v>
      </c>
      <c r="E603" s="678"/>
      <c r="HV603" s="683"/>
      <c r="HW603" s="683"/>
      <c r="HX603" s="683"/>
      <c r="HY603" s="683"/>
      <c r="HZ603" s="683"/>
      <c r="IA603" s="683"/>
      <c r="IB603" s="683"/>
      <c r="IC603" s="683"/>
      <c r="ID603" s="683"/>
      <c r="IE603" s="683"/>
      <c r="IF603" s="683"/>
      <c r="IG603" s="683"/>
      <c r="IH603" s="683"/>
      <c r="II603" s="683"/>
      <c r="IJ603" s="683"/>
      <c r="IK603" s="683"/>
      <c r="IL603" s="683"/>
      <c r="IM603" s="683"/>
      <c r="IN603" s="683"/>
      <c r="IO603" s="683"/>
      <c r="IP603" s="683"/>
      <c r="IQ603" s="683"/>
      <c r="IR603" s="683"/>
      <c r="IS603" s="683"/>
      <c r="IT603" s="683"/>
      <c r="IU603" s="683"/>
      <c r="IV603" s="683"/>
    </row>
    <row r="604" spans="1:256" s="679" customFormat="1" ht="17.25" customHeight="1">
      <c r="A604" s="697" t="s">
        <v>596</v>
      </c>
      <c r="B604" s="695">
        <v>1000</v>
      </c>
      <c r="C604" s="696">
        <v>1000</v>
      </c>
      <c r="D604" s="414">
        <f t="shared" si="9"/>
        <v>100</v>
      </c>
      <c r="E604" s="678"/>
      <c r="HV604" s="683"/>
      <c r="HW604" s="683"/>
      <c r="HX604" s="683"/>
      <c r="HY604" s="683"/>
      <c r="HZ604" s="683"/>
      <c r="IA604" s="683"/>
      <c r="IB604" s="683"/>
      <c r="IC604" s="683"/>
      <c r="ID604" s="683"/>
      <c r="IE604" s="683"/>
      <c r="IF604" s="683"/>
      <c r="IG604" s="683"/>
      <c r="IH604" s="683"/>
      <c r="II604" s="683"/>
      <c r="IJ604" s="683"/>
      <c r="IK604" s="683"/>
      <c r="IL604" s="683"/>
      <c r="IM604" s="683"/>
      <c r="IN604" s="683"/>
      <c r="IO604" s="683"/>
      <c r="IP604" s="683"/>
      <c r="IQ604" s="683"/>
      <c r="IR604" s="683"/>
      <c r="IS604" s="683"/>
      <c r="IT604" s="683"/>
      <c r="IU604" s="683"/>
      <c r="IV604" s="683"/>
    </row>
    <row r="605" spans="1:256" s="679" customFormat="1" ht="17.25" customHeight="1">
      <c r="A605" s="697" t="s">
        <v>597</v>
      </c>
      <c r="B605" s="695">
        <v>815</v>
      </c>
      <c r="C605" s="696">
        <v>815</v>
      </c>
      <c r="D605" s="414">
        <f t="shared" si="9"/>
        <v>100</v>
      </c>
      <c r="E605" s="678"/>
      <c r="HV605" s="683"/>
      <c r="HW605" s="683"/>
      <c r="HX605" s="683"/>
      <c r="HY605" s="683"/>
      <c r="HZ605" s="683"/>
      <c r="IA605" s="683"/>
      <c r="IB605" s="683"/>
      <c r="IC605" s="683"/>
      <c r="ID605" s="683"/>
      <c r="IE605" s="683"/>
      <c r="IF605" s="683"/>
      <c r="IG605" s="683"/>
      <c r="IH605" s="683"/>
      <c r="II605" s="683"/>
      <c r="IJ605" s="683"/>
      <c r="IK605" s="683"/>
      <c r="IL605" s="683"/>
      <c r="IM605" s="683"/>
      <c r="IN605" s="683"/>
      <c r="IO605" s="683"/>
      <c r="IP605" s="683"/>
      <c r="IQ605" s="683"/>
      <c r="IR605" s="683"/>
      <c r="IS605" s="683"/>
      <c r="IT605" s="683"/>
      <c r="IU605" s="683"/>
      <c r="IV605" s="683"/>
    </row>
    <row r="606" spans="1:256" s="679" customFormat="1" ht="17.25" customHeight="1">
      <c r="A606" s="697" t="s">
        <v>598</v>
      </c>
      <c r="B606" s="695">
        <v>461</v>
      </c>
      <c r="C606" s="696">
        <v>461</v>
      </c>
      <c r="D606" s="414">
        <f t="shared" si="9"/>
        <v>100</v>
      </c>
      <c r="E606" s="678"/>
      <c r="HV606" s="683"/>
      <c r="HW606" s="683"/>
      <c r="HX606" s="683"/>
      <c r="HY606" s="683"/>
      <c r="HZ606" s="683"/>
      <c r="IA606" s="683"/>
      <c r="IB606" s="683"/>
      <c r="IC606" s="683"/>
      <c r="ID606" s="683"/>
      <c r="IE606" s="683"/>
      <c r="IF606" s="683"/>
      <c r="IG606" s="683"/>
      <c r="IH606" s="683"/>
      <c r="II606" s="683"/>
      <c r="IJ606" s="683"/>
      <c r="IK606" s="683"/>
      <c r="IL606" s="683"/>
      <c r="IM606" s="683"/>
      <c r="IN606" s="683"/>
      <c r="IO606" s="683"/>
      <c r="IP606" s="683"/>
      <c r="IQ606" s="683"/>
      <c r="IR606" s="683"/>
      <c r="IS606" s="683"/>
      <c r="IT606" s="683"/>
      <c r="IU606" s="683"/>
      <c r="IV606" s="683"/>
    </row>
    <row r="607" spans="1:256" s="679" customFormat="1" ht="17.25" customHeight="1">
      <c r="A607" s="697" t="s">
        <v>599</v>
      </c>
      <c r="B607" s="695">
        <v>73</v>
      </c>
      <c r="C607" s="696">
        <v>73</v>
      </c>
      <c r="D607" s="414">
        <f t="shared" si="9"/>
        <v>100</v>
      </c>
      <c r="E607" s="678"/>
      <c r="HV607" s="683"/>
      <c r="HW607" s="683"/>
      <c r="HX607" s="683"/>
      <c r="HY607" s="683"/>
      <c r="HZ607" s="683"/>
      <c r="IA607" s="683"/>
      <c r="IB607" s="683"/>
      <c r="IC607" s="683"/>
      <c r="ID607" s="683"/>
      <c r="IE607" s="683"/>
      <c r="IF607" s="683"/>
      <c r="IG607" s="683"/>
      <c r="IH607" s="683"/>
      <c r="II607" s="683"/>
      <c r="IJ607" s="683"/>
      <c r="IK607" s="683"/>
      <c r="IL607" s="683"/>
      <c r="IM607" s="683"/>
      <c r="IN607" s="683"/>
      <c r="IO607" s="683"/>
      <c r="IP607" s="683"/>
      <c r="IQ607" s="683"/>
      <c r="IR607" s="683"/>
      <c r="IS607" s="683"/>
      <c r="IT607" s="683"/>
      <c r="IU607" s="683"/>
      <c r="IV607" s="683"/>
    </row>
    <row r="608" spans="1:256" s="679" customFormat="1" ht="17.25" customHeight="1">
      <c r="A608" s="697" t="s">
        <v>600</v>
      </c>
      <c r="B608" s="695">
        <v>150</v>
      </c>
      <c r="C608" s="696">
        <v>150</v>
      </c>
      <c r="D608" s="414">
        <f t="shared" si="9"/>
        <v>100</v>
      </c>
      <c r="E608" s="678"/>
      <c r="HV608" s="683"/>
      <c r="HW608" s="683"/>
      <c r="HX608" s="683"/>
      <c r="HY608" s="683"/>
      <c r="HZ608" s="683"/>
      <c r="IA608" s="683"/>
      <c r="IB608" s="683"/>
      <c r="IC608" s="683"/>
      <c r="ID608" s="683"/>
      <c r="IE608" s="683"/>
      <c r="IF608" s="683"/>
      <c r="IG608" s="683"/>
      <c r="IH608" s="683"/>
      <c r="II608" s="683"/>
      <c r="IJ608" s="683"/>
      <c r="IK608" s="683"/>
      <c r="IL608" s="683"/>
      <c r="IM608" s="683"/>
      <c r="IN608" s="683"/>
      <c r="IO608" s="683"/>
      <c r="IP608" s="683"/>
      <c r="IQ608" s="683"/>
      <c r="IR608" s="683"/>
      <c r="IS608" s="683"/>
      <c r="IT608" s="683"/>
      <c r="IU608" s="683"/>
      <c r="IV608" s="683"/>
    </row>
    <row r="609" spans="1:256" s="679" customFormat="1" ht="17.25" customHeight="1">
      <c r="A609" s="697" t="s">
        <v>601</v>
      </c>
      <c r="B609" s="695">
        <v>1644</v>
      </c>
      <c r="C609" s="696">
        <v>1644</v>
      </c>
      <c r="D609" s="414">
        <f t="shared" si="9"/>
        <v>100</v>
      </c>
      <c r="E609" s="678"/>
      <c r="HV609" s="683"/>
      <c r="HW609" s="683"/>
      <c r="HX609" s="683"/>
      <c r="HY609" s="683"/>
      <c r="HZ609" s="683"/>
      <c r="IA609" s="683"/>
      <c r="IB609" s="683"/>
      <c r="IC609" s="683"/>
      <c r="ID609" s="683"/>
      <c r="IE609" s="683"/>
      <c r="IF609" s="683"/>
      <c r="IG609" s="683"/>
      <c r="IH609" s="683"/>
      <c r="II609" s="683"/>
      <c r="IJ609" s="683"/>
      <c r="IK609" s="683"/>
      <c r="IL609" s="683"/>
      <c r="IM609" s="683"/>
      <c r="IN609" s="683"/>
      <c r="IO609" s="683"/>
      <c r="IP609" s="683"/>
      <c r="IQ609" s="683"/>
      <c r="IR609" s="683"/>
      <c r="IS609" s="683"/>
      <c r="IT609" s="683"/>
      <c r="IU609" s="683"/>
      <c r="IV609" s="683"/>
    </row>
    <row r="610" spans="1:256" s="679" customFormat="1" ht="17.25" customHeight="1">
      <c r="A610" s="697" t="s">
        <v>602</v>
      </c>
      <c r="B610" s="695">
        <v>1271</v>
      </c>
      <c r="C610" s="696">
        <v>1271</v>
      </c>
      <c r="D610" s="414">
        <f t="shared" si="9"/>
        <v>100</v>
      </c>
      <c r="E610" s="678"/>
      <c r="HV610" s="683"/>
      <c r="HW610" s="683"/>
      <c r="HX610" s="683"/>
      <c r="HY610" s="683"/>
      <c r="HZ610" s="683"/>
      <c r="IA610" s="683"/>
      <c r="IB610" s="683"/>
      <c r="IC610" s="683"/>
      <c r="ID610" s="683"/>
      <c r="IE610" s="683"/>
      <c r="IF610" s="683"/>
      <c r="IG610" s="683"/>
      <c r="IH610" s="683"/>
      <c r="II610" s="683"/>
      <c r="IJ610" s="683"/>
      <c r="IK610" s="683"/>
      <c r="IL610" s="683"/>
      <c r="IM610" s="683"/>
      <c r="IN610" s="683"/>
      <c r="IO610" s="683"/>
      <c r="IP610" s="683"/>
      <c r="IQ610" s="683"/>
      <c r="IR610" s="683"/>
      <c r="IS610" s="683"/>
      <c r="IT610" s="683"/>
      <c r="IU610" s="683"/>
      <c r="IV610" s="683"/>
    </row>
    <row r="611" spans="1:256" s="679" customFormat="1" ht="17.25" customHeight="1">
      <c r="A611" s="698" t="s">
        <v>159</v>
      </c>
      <c r="B611" s="699">
        <v>2571</v>
      </c>
      <c r="C611" s="700">
        <v>2571</v>
      </c>
      <c r="D611" s="701">
        <f t="shared" si="9"/>
        <v>100</v>
      </c>
      <c r="E611" s="704"/>
      <c r="HV611" s="683"/>
      <c r="HW611" s="683"/>
      <c r="HX611" s="683"/>
      <c r="HY611" s="683"/>
      <c r="HZ611" s="683"/>
      <c r="IA611" s="683"/>
      <c r="IB611" s="683"/>
      <c r="IC611" s="683"/>
      <c r="ID611" s="683"/>
      <c r="IE611" s="683"/>
      <c r="IF611" s="683"/>
      <c r="IG611" s="683"/>
      <c r="IH611" s="683"/>
      <c r="II611" s="683"/>
      <c r="IJ611" s="683"/>
      <c r="IK611" s="683"/>
      <c r="IL611" s="683"/>
      <c r="IM611" s="683"/>
      <c r="IN611" s="683"/>
      <c r="IO611" s="683"/>
      <c r="IP611" s="683"/>
      <c r="IQ611" s="683"/>
      <c r="IR611" s="683"/>
      <c r="IS611" s="683"/>
      <c r="IT611" s="683"/>
      <c r="IU611" s="683"/>
      <c r="IV611" s="683"/>
    </row>
    <row r="612" spans="1:256" s="679" customFormat="1" ht="17.25" customHeight="1">
      <c r="A612" s="697" t="s">
        <v>603</v>
      </c>
      <c r="B612" s="695">
        <v>3015</v>
      </c>
      <c r="C612" s="696">
        <v>3015</v>
      </c>
      <c r="D612" s="414">
        <f t="shared" si="9"/>
        <v>100</v>
      </c>
      <c r="HV612" s="683"/>
      <c r="HW612" s="683"/>
      <c r="HX612" s="683"/>
      <c r="HY612" s="683"/>
      <c r="HZ612" s="683"/>
      <c r="IA612" s="683"/>
      <c r="IB612" s="683"/>
      <c r="IC612" s="683"/>
      <c r="ID612" s="683"/>
      <c r="IE612" s="683"/>
      <c r="IF612" s="683"/>
      <c r="IG612" s="683"/>
      <c r="IH612" s="683"/>
      <c r="II612" s="683"/>
      <c r="IJ612" s="683"/>
      <c r="IK612" s="683"/>
      <c r="IL612" s="683"/>
      <c r="IM612" s="683"/>
      <c r="IN612" s="683"/>
      <c r="IO612" s="683"/>
      <c r="IP612" s="683"/>
      <c r="IQ612" s="683"/>
      <c r="IR612" s="683"/>
      <c r="IS612" s="683"/>
      <c r="IT612" s="683"/>
      <c r="IU612" s="683"/>
      <c r="IV612" s="683"/>
    </row>
    <row r="613" spans="1:256" s="679" customFormat="1" ht="17.25" customHeight="1">
      <c r="A613" s="697" t="s">
        <v>604</v>
      </c>
      <c r="B613" s="695">
        <v>16052</v>
      </c>
      <c r="C613" s="696">
        <v>16052</v>
      </c>
      <c r="D613" s="414">
        <f t="shared" si="9"/>
        <v>100</v>
      </c>
      <c r="HV613" s="683"/>
      <c r="HW613" s="683"/>
      <c r="HX613" s="683"/>
      <c r="HY613" s="683"/>
      <c r="HZ613" s="683"/>
      <c r="IA613" s="683"/>
      <c r="IB613" s="683"/>
      <c r="IC613" s="683"/>
      <c r="ID613" s="683"/>
      <c r="IE613" s="683"/>
      <c r="IF613" s="683"/>
      <c r="IG613" s="683"/>
      <c r="IH613" s="683"/>
      <c r="II613" s="683"/>
      <c r="IJ613" s="683"/>
      <c r="IK613" s="683"/>
      <c r="IL613" s="683"/>
      <c r="IM613" s="683"/>
      <c r="IN613" s="683"/>
      <c r="IO613" s="683"/>
      <c r="IP613" s="683"/>
      <c r="IQ613" s="683"/>
      <c r="IR613" s="683"/>
      <c r="IS613" s="683"/>
      <c r="IT613" s="683"/>
      <c r="IU613" s="683"/>
      <c r="IV613" s="683"/>
    </row>
    <row r="614" spans="1:256" s="679" customFormat="1" ht="17.25" customHeight="1">
      <c r="A614" s="697" t="s">
        <v>151</v>
      </c>
      <c r="B614" s="695">
        <v>450</v>
      </c>
      <c r="C614" s="696">
        <v>450</v>
      </c>
      <c r="D614" s="414">
        <f t="shared" si="9"/>
        <v>100</v>
      </c>
      <c r="HV614" s="683"/>
      <c r="HW614" s="683"/>
      <c r="HX614" s="683"/>
      <c r="HY614" s="683"/>
      <c r="HZ614" s="683"/>
      <c r="IA614" s="683"/>
      <c r="IB614" s="683"/>
      <c r="IC614" s="683"/>
      <c r="ID614" s="683"/>
      <c r="IE614" s="683"/>
      <c r="IF614" s="683"/>
      <c r="IG614" s="683"/>
      <c r="IH614" s="683"/>
      <c r="II614" s="683"/>
      <c r="IJ614" s="683"/>
      <c r="IK614" s="683"/>
      <c r="IL614" s="683"/>
      <c r="IM614" s="683"/>
      <c r="IN614" s="683"/>
      <c r="IO614" s="683"/>
      <c r="IP614" s="683"/>
      <c r="IQ614" s="683"/>
      <c r="IR614" s="683"/>
      <c r="IS614" s="683"/>
      <c r="IT614" s="683"/>
      <c r="IU614" s="683"/>
      <c r="IV614" s="683"/>
    </row>
    <row r="615" spans="1:256" s="679" customFormat="1" ht="17.25" customHeight="1">
      <c r="A615" s="697" t="s">
        <v>152</v>
      </c>
      <c r="B615" s="695">
        <v>93</v>
      </c>
      <c r="C615" s="696">
        <v>93</v>
      </c>
      <c r="D615" s="414">
        <f t="shared" si="9"/>
        <v>100</v>
      </c>
      <c r="HV615" s="683"/>
      <c r="HW615" s="683"/>
      <c r="HX615" s="683"/>
      <c r="HY615" s="683"/>
      <c r="HZ615" s="683"/>
      <c r="IA615" s="683"/>
      <c r="IB615" s="683"/>
      <c r="IC615" s="683"/>
      <c r="ID615" s="683"/>
      <c r="IE615" s="683"/>
      <c r="IF615" s="683"/>
      <c r="IG615" s="683"/>
      <c r="IH615" s="683"/>
      <c r="II615" s="683"/>
      <c r="IJ615" s="683"/>
      <c r="IK615" s="683"/>
      <c r="IL615" s="683"/>
      <c r="IM615" s="683"/>
      <c r="IN615" s="683"/>
      <c r="IO615" s="683"/>
      <c r="IP615" s="683"/>
      <c r="IQ615" s="683"/>
      <c r="IR615" s="683"/>
      <c r="IS615" s="683"/>
      <c r="IT615" s="683"/>
      <c r="IU615" s="683"/>
      <c r="IV615" s="683"/>
    </row>
    <row r="616" spans="1:256" s="679" customFormat="1" ht="17.25" customHeight="1">
      <c r="A616" s="697" t="s">
        <v>605</v>
      </c>
      <c r="B616" s="695">
        <v>5200</v>
      </c>
      <c r="C616" s="696">
        <v>5200</v>
      </c>
      <c r="D616" s="414">
        <f t="shared" si="9"/>
        <v>100</v>
      </c>
      <c r="HV616" s="683"/>
      <c r="HW616" s="683"/>
      <c r="HX616" s="683"/>
      <c r="HY616" s="683"/>
      <c r="HZ616" s="683"/>
      <c r="IA616" s="683"/>
      <c r="IB616" s="683"/>
      <c r="IC616" s="683"/>
      <c r="ID616" s="683"/>
      <c r="IE616" s="683"/>
      <c r="IF616" s="683"/>
      <c r="IG616" s="683"/>
      <c r="IH616" s="683"/>
      <c r="II616" s="683"/>
      <c r="IJ616" s="683"/>
      <c r="IK616" s="683"/>
      <c r="IL616" s="683"/>
      <c r="IM616" s="683"/>
      <c r="IN616" s="683"/>
      <c r="IO616" s="683"/>
      <c r="IP616" s="683"/>
      <c r="IQ616" s="683"/>
      <c r="IR616" s="683"/>
      <c r="IS616" s="683"/>
      <c r="IT616" s="683"/>
      <c r="IU616" s="683"/>
      <c r="IV616" s="683"/>
    </row>
    <row r="617" spans="1:256" s="679" customFormat="1" ht="17.25" customHeight="1">
      <c r="A617" s="697" t="s">
        <v>606</v>
      </c>
      <c r="B617" s="695">
        <v>915</v>
      </c>
      <c r="C617" s="696">
        <v>915</v>
      </c>
      <c r="D617" s="414">
        <f t="shared" si="9"/>
        <v>100</v>
      </c>
      <c r="HV617" s="683"/>
      <c r="HW617" s="683"/>
      <c r="HX617" s="683"/>
      <c r="HY617" s="683"/>
      <c r="HZ617" s="683"/>
      <c r="IA617" s="683"/>
      <c r="IB617" s="683"/>
      <c r="IC617" s="683"/>
      <c r="ID617" s="683"/>
      <c r="IE617" s="683"/>
      <c r="IF617" s="683"/>
      <c r="IG617" s="683"/>
      <c r="IH617" s="683"/>
      <c r="II617" s="683"/>
      <c r="IJ617" s="683"/>
      <c r="IK617" s="683"/>
      <c r="IL617" s="683"/>
      <c r="IM617" s="683"/>
      <c r="IN617" s="683"/>
      <c r="IO617" s="683"/>
      <c r="IP617" s="683"/>
      <c r="IQ617" s="683"/>
      <c r="IR617" s="683"/>
      <c r="IS617" s="683"/>
      <c r="IT617" s="683"/>
      <c r="IU617" s="683"/>
      <c r="IV617" s="683"/>
    </row>
    <row r="618" spans="1:256" s="679" customFormat="1" ht="17.25" customHeight="1">
      <c r="A618" s="697" t="s">
        <v>159</v>
      </c>
      <c r="B618" s="695">
        <v>7213</v>
      </c>
      <c r="C618" s="696">
        <v>7213</v>
      </c>
      <c r="D618" s="414">
        <f t="shared" si="9"/>
        <v>100</v>
      </c>
      <c r="HV618" s="683"/>
      <c r="HW618" s="683"/>
      <c r="HX618" s="683"/>
      <c r="HY618" s="683"/>
      <c r="HZ618" s="683"/>
      <c r="IA618" s="683"/>
      <c r="IB618" s="683"/>
      <c r="IC618" s="683"/>
      <c r="ID618" s="683"/>
      <c r="IE618" s="683"/>
      <c r="IF618" s="683"/>
      <c r="IG618" s="683"/>
      <c r="IH618" s="683"/>
      <c r="II618" s="683"/>
      <c r="IJ618" s="683"/>
      <c r="IK618" s="683"/>
      <c r="IL618" s="683"/>
      <c r="IM618" s="683"/>
      <c r="IN618" s="683"/>
      <c r="IO618" s="683"/>
      <c r="IP618" s="683"/>
      <c r="IQ618" s="683"/>
      <c r="IR618" s="683"/>
      <c r="IS618" s="683"/>
      <c r="IT618" s="683"/>
      <c r="IU618" s="683"/>
      <c r="IV618" s="683"/>
    </row>
    <row r="619" spans="1:256" s="679" customFormat="1" ht="17.25" customHeight="1">
      <c r="A619" s="697" t="s">
        <v>607</v>
      </c>
      <c r="B619" s="695">
        <v>2181</v>
      </c>
      <c r="C619" s="696">
        <v>2181</v>
      </c>
      <c r="D619" s="414">
        <f t="shared" si="9"/>
        <v>100</v>
      </c>
      <c r="HV619" s="683"/>
      <c r="HW619" s="683"/>
      <c r="HX619" s="683"/>
      <c r="HY619" s="683"/>
      <c r="HZ619" s="683"/>
      <c r="IA619" s="683"/>
      <c r="IB619" s="683"/>
      <c r="IC619" s="683"/>
      <c r="ID619" s="683"/>
      <c r="IE619" s="683"/>
      <c r="IF619" s="683"/>
      <c r="IG619" s="683"/>
      <c r="IH619" s="683"/>
      <c r="II619" s="683"/>
      <c r="IJ619" s="683"/>
      <c r="IK619" s="683"/>
      <c r="IL619" s="683"/>
      <c r="IM619" s="683"/>
      <c r="IN619" s="683"/>
      <c r="IO619" s="683"/>
      <c r="IP619" s="683"/>
      <c r="IQ619" s="683"/>
      <c r="IR619" s="683"/>
      <c r="IS619" s="683"/>
      <c r="IT619" s="683"/>
      <c r="IU619" s="683"/>
      <c r="IV619" s="683"/>
    </row>
    <row r="620" spans="1:256" s="679" customFormat="1" ht="17.25" customHeight="1">
      <c r="A620" s="697" t="s">
        <v>608</v>
      </c>
      <c r="B620" s="695">
        <v>6031</v>
      </c>
      <c r="C620" s="696">
        <v>6031</v>
      </c>
      <c r="D620" s="414">
        <f t="shared" si="9"/>
        <v>100</v>
      </c>
      <c r="HV620" s="683"/>
      <c r="HW620" s="683"/>
      <c r="HX620" s="683"/>
      <c r="HY620" s="683"/>
      <c r="HZ620" s="683"/>
      <c r="IA620" s="683"/>
      <c r="IB620" s="683"/>
      <c r="IC620" s="683"/>
      <c r="ID620" s="683"/>
      <c r="IE620" s="683"/>
      <c r="IF620" s="683"/>
      <c r="IG620" s="683"/>
      <c r="IH620" s="683"/>
      <c r="II620" s="683"/>
      <c r="IJ620" s="683"/>
      <c r="IK620" s="683"/>
      <c r="IL620" s="683"/>
      <c r="IM620" s="683"/>
      <c r="IN620" s="683"/>
      <c r="IO620" s="683"/>
      <c r="IP620" s="683"/>
      <c r="IQ620" s="683"/>
      <c r="IR620" s="683"/>
      <c r="IS620" s="683"/>
      <c r="IT620" s="683"/>
      <c r="IU620" s="683"/>
      <c r="IV620" s="683"/>
    </row>
    <row r="621" spans="1:256" s="679" customFormat="1" ht="17.25" customHeight="1">
      <c r="A621" s="697" t="s">
        <v>609</v>
      </c>
      <c r="B621" s="695">
        <v>1696</v>
      </c>
      <c r="C621" s="696">
        <v>1696</v>
      </c>
      <c r="D621" s="414">
        <f t="shared" si="9"/>
        <v>100</v>
      </c>
      <c r="HV621" s="683"/>
      <c r="HW621" s="683"/>
      <c r="HX621" s="683"/>
      <c r="HY621" s="683"/>
      <c r="HZ621" s="683"/>
      <c r="IA621" s="683"/>
      <c r="IB621" s="683"/>
      <c r="IC621" s="683"/>
      <c r="ID621" s="683"/>
      <c r="IE621" s="683"/>
      <c r="IF621" s="683"/>
      <c r="IG621" s="683"/>
      <c r="IH621" s="683"/>
      <c r="II621" s="683"/>
      <c r="IJ621" s="683"/>
      <c r="IK621" s="683"/>
      <c r="IL621" s="683"/>
      <c r="IM621" s="683"/>
      <c r="IN621" s="683"/>
      <c r="IO621" s="683"/>
      <c r="IP621" s="683"/>
      <c r="IQ621" s="683"/>
      <c r="IR621" s="683"/>
      <c r="IS621" s="683"/>
      <c r="IT621" s="683"/>
      <c r="IU621" s="683"/>
      <c r="IV621" s="683"/>
    </row>
    <row r="622" spans="1:256" s="679" customFormat="1" ht="17.25" customHeight="1">
      <c r="A622" s="697" t="s">
        <v>610</v>
      </c>
      <c r="B622" s="695">
        <v>79</v>
      </c>
      <c r="C622" s="696">
        <v>79</v>
      </c>
      <c r="D622" s="414">
        <f t="shared" si="9"/>
        <v>100</v>
      </c>
      <c r="HV622" s="683"/>
      <c r="HW622" s="683"/>
      <c r="HX622" s="683"/>
      <c r="HY622" s="683"/>
      <c r="HZ622" s="683"/>
      <c r="IA622" s="683"/>
      <c r="IB622" s="683"/>
      <c r="IC622" s="683"/>
      <c r="ID622" s="683"/>
      <c r="IE622" s="683"/>
      <c r="IF622" s="683"/>
      <c r="IG622" s="683"/>
      <c r="IH622" s="683"/>
      <c r="II622" s="683"/>
      <c r="IJ622" s="683"/>
      <c r="IK622" s="683"/>
      <c r="IL622" s="683"/>
      <c r="IM622" s="683"/>
      <c r="IN622" s="683"/>
      <c r="IO622" s="683"/>
      <c r="IP622" s="683"/>
      <c r="IQ622" s="683"/>
      <c r="IR622" s="683"/>
      <c r="IS622" s="683"/>
      <c r="IT622" s="683"/>
      <c r="IU622" s="683"/>
      <c r="IV622" s="683"/>
    </row>
    <row r="623" spans="1:256" s="679" customFormat="1" ht="17.25" customHeight="1">
      <c r="A623" s="697" t="s">
        <v>611</v>
      </c>
      <c r="B623" s="695">
        <v>4256</v>
      </c>
      <c r="C623" s="696">
        <v>4256</v>
      </c>
      <c r="D623" s="414">
        <f t="shared" si="9"/>
        <v>100</v>
      </c>
      <c r="HV623" s="683"/>
      <c r="HW623" s="683"/>
      <c r="HX623" s="683"/>
      <c r="HY623" s="683"/>
      <c r="HZ623" s="683"/>
      <c r="IA623" s="683"/>
      <c r="IB623" s="683"/>
      <c r="IC623" s="683"/>
      <c r="ID623" s="683"/>
      <c r="IE623" s="683"/>
      <c r="IF623" s="683"/>
      <c r="IG623" s="683"/>
      <c r="IH623" s="683"/>
      <c r="II623" s="683"/>
      <c r="IJ623" s="683"/>
      <c r="IK623" s="683"/>
      <c r="IL623" s="683"/>
      <c r="IM623" s="683"/>
      <c r="IN623" s="683"/>
      <c r="IO623" s="683"/>
      <c r="IP623" s="683"/>
      <c r="IQ623" s="683"/>
      <c r="IR623" s="683"/>
      <c r="IS623" s="683"/>
      <c r="IT623" s="683"/>
      <c r="IU623" s="683"/>
      <c r="IV623" s="683"/>
    </row>
    <row r="624" spans="1:256" s="679" customFormat="1" ht="17.25" customHeight="1">
      <c r="A624" s="697" t="s">
        <v>612</v>
      </c>
      <c r="B624" s="695">
        <v>81613</v>
      </c>
      <c r="C624" s="696">
        <v>81613</v>
      </c>
      <c r="D624" s="414">
        <f t="shared" si="9"/>
        <v>100</v>
      </c>
      <c r="HV624" s="683"/>
      <c r="HW624" s="683"/>
      <c r="HX624" s="683"/>
      <c r="HY624" s="683"/>
      <c r="HZ624" s="683"/>
      <c r="IA624" s="683"/>
      <c r="IB624" s="683"/>
      <c r="IC624" s="683"/>
      <c r="ID624" s="683"/>
      <c r="IE624" s="683"/>
      <c r="IF624" s="683"/>
      <c r="IG624" s="683"/>
      <c r="IH624" s="683"/>
      <c r="II624" s="683"/>
      <c r="IJ624" s="683"/>
      <c r="IK624" s="683"/>
      <c r="IL624" s="683"/>
      <c r="IM624" s="683"/>
      <c r="IN624" s="683"/>
      <c r="IO624" s="683"/>
      <c r="IP624" s="683"/>
      <c r="IQ624" s="683"/>
      <c r="IR624" s="683"/>
      <c r="IS624" s="683"/>
      <c r="IT624" s="683"/>
      <c r="IU624" s="683"/>
      <c r="IV624" s="683"/>
    </row>
    <row r="625" spans="1:256" s="679" customFormat="1" ht="17.25" customHeight="1">
      <c r="A625" s="697" t="s">
        <v>613</v>
      </c>
      <c r="B625" s="695">
        <v>744</v>
      </c>
      <c r="C625" s="696">
        <v>744</v>
      </c>
      <c r="D625" s="414">
        <f t="shared" si="9"/>
        <v>100</v>
      </c>
      <c r="HV625" s="683"/>
      <c r="HW625" s="683"/>
      <c r="HX625" s="683"/>
      <c r="HY625" s="683"/>
      <c r="HZ625" s="683"/>
      <c r="IA625" s="683"/>
      <c r="IB625" s="683"/>
      <c r="IC625" s="683"/>
      <c r="ID625" s="683"/>
      <c r="IE625" s="683"/>
      <c r="IF625" s="683"/>
      <c r="IG625" s="683"/>
      <c r="IH625" s="683"/>
      <c r="II625" s="683"/>
      <c r="IJ625" s="683"/>
      <c r="IK625" s="683"/>
      <c r="IL625" s="683"/>
      <c r="IM625" s="683"/>
      <c r="IN625" s="683"/>
      <c r="IO625" s="683"/>
      <c r="IP625" s="683"/>
      <c r="IQ625" s="683"/>
      <c r="IR625" s="683"/>
      <c r="IS625" s="683"/>
      <c r="IT625" s="683"/>
      <c r="IU625" s="683"/>
      <c r="IV625" s="683"/>
    </row>
    <row r="626" spans="1:256" s="679" customFormat="1" ht="17.25" customHeight="1">
      <c r="A626" s="697" t="s">
        <v>614</v>
      </c>
      <c r="B626" s="695">
        <v>744</v>
      </c>
      <c r="C626" s="696">
        <v>744</v>
      </c>
      <c r="D626" s="414">
        <f t="shared" si="9"/>
        <v>100</v>
      </c>
      <c r="HV626" s="683"/>
      <c r="HW626" s="683"/>
      <c r="HX626" s="683"/>
      <c r="HY626" s="683"/>
      <c r="HZ626" s="683"/>
      <c r="IA626" s="683"/>
      <c r="IB626" s="683"/>
      <c r="IC626" s="683"/>
      <c r="ID626" s="683"/>
      <c r="IE626" s="683"/>
      <c r="IF626" s="683"/>
      <c r="IG626" s="683"/>
      <c r="IH626" s="683"/>
      <c r="II626" s="683"/>
      <c r="IJ626" s="683"/>
      <c r="IK626" s="683"/>
      <c r="IL626" s="683"/>
      <c r="IM626" s="683"/>
      <c r="IN626" s="683"/>
      <c r="IO626" s="683"/>
      <c r="IP626" s="683"/>
      <c r="IQ626" s="683"/>
      <c r="IR626" s="683"/>
      <c r="IS626" s="683"/>
      <c r="IT626" s="683"/>
      <c r="IU626" s="683"/>
      <c r="IV626" s="683"/>
    </row>
    <row r="627" spans="1:256" s="679" customFormat="1" ht="17.25" customHeight="1">
      <c r="A627" s="697" t="s">
        <v>615</v>
      </c>
      <c r="B627" s="695">
        <v>79079</v>
      </c>
      <c r="C627" s="696">
        <v>79079</v>
      </c>
      <c r="D627" s="414">
        <f t="shared" si="9"/>
        <v>100</v>
      </c>
      <c r="HV627" s="683"/>
      <c r="HW627" s="683"/>
      <c r="HX627" s="683"/>
      <c r="HY627" s="683"/>
      <c r="HZ627" s="683"/>
      <c r="IA627" s="683"/>
      <c r="IB627" s="683"/>
      <c r="IC627" s="683"/>
      <c r="ID627" s="683"/>
      <c r="IE627" s="683"/>
      <c r="IF627" s="683"/>
      <c r="IG627" s="683"/>
      <c r="IH627" s="683"/>
      <c r="II627" s="683"/>
      <c r="IJ627" s="683"/>
      <c r="IK627" s="683"/>
      <c r="IL627" s="683"/>
      <c r="IM627" s="683"/>
      <c r="IN627" s="683"/>
      <c r="IO627" s="683"/>
      <c r="IP627" s="683"/>
      <c r="IQ627" s="683"/>
      <c r="IR627" s="683"/>
      <c r="IS627" s="683"/>
      <c r="IT627" s="683"/>
      <c r="IU627" s="683"/>
      <c r="IV627" s="683"/>
    </row>
    <row r="628" spans="1:256" s="679" customFormat="1" ht="17.25" customHeight="1">
      <c r="A628" s="697" t="s">
        <v>616</v>
      </c>
      <c r="B628" s="695">
        <v>78777</v>
      </c>
      <c r="C628" s="696">
        <v>78777</v>
      </c>
      <c r="D628" s="414">
        <f t="shared" si="9"/>
        <v>100</v>
      </c>
      <c r="HV628" s="683"/>
      <c r="HW628" s="683"/>
      <c r="HX628" s="683"/>
      <c r="HY628" s="683"/>
      <c r="HZ628" s="683"/>
      <c r="IA628" s="683"/>
      <c r="IB628" s="683"/>
      <c r="IC628" s="683"/>
      <c r="ID628" s="683"/>
      <c r="IE628" s="683"/>
      <c r="IF628" s="683"/>
      <c r="IG628" s="683"/>
      <c r="IH628" s="683"/>
      <c r="II628" s="683"/>
      <c r="IJ628" s="683"/>
      <c r="IK628" s="683"/>
      <c r="IL628" s="683"/>
      <c r="IM628" s="683"/>
      <c r="IN628" s="683"/>
      <c r="IO628" s="683"/>
      <c r="IP628" s="683"/>
      <c r="IQ628" s="683"/>
      <c r="IR628" s="683"/>
      <c r="IS628" s="683"/>
      <c r="IT628" s="683"/>
      <c r="IU628" s="683"/>
      <c r="IV628" s="683"/>
    </row>
    <row r="629" spans="1:256" s="679" customFormat="1" ht="17.25" customHeight="1">
      <c r="A629" s="697" t="s">
        <v>617</v>
      </c>
      <c r="B629" s="695">
        <v>302</v>
      </c>
      <c r="C629" s="696">
        <v>302</v>
      </c>
      <c r="D629" s="414">
        <f t="shared" si="9"/>
        <v>100</v>
      </c>
      <c r="HV629" s="683"/>
      <c r="HW629" s="683"/>
      <c r="HX629" s="683"/>
      <c r="HY629" s="683"/>
      <c r="HZ629" s="683"/>
      <c r="IA629" s="683"/>
      <c r="IB629" s="683"/>
      <c r="IC629" s="683"/>
      <c r="ID629" s="683"/>
      <c r="IE629" s="683"/>
      <c r="IF629" s="683"/>
      <c r="IG629" s="683"/>
      <c r="IH629" s="683"/>
      <c r="II629" s="683"/>
      <c r="IJ629" s="683"/>
      <c r="IK629" s="683"/>
      <c r="IL629" s="683"/>
      <c r="IM629" s="683"/>
      <c r="IN629" s="683"/>
      <c r="IO629" s="683"/>
      <c r="IP629" s="683"/>
      <c r="IQ629" s="683"/>
      <c r="IR629" s="683"/>
      <c r="IS629" s="683"/>
      <c r="IT629" s="683"/>
      <c r="IU629" s="683"/>
      <c r="IV629" s="683"/>
    </row>
    <row r="630" spans="1:256" s="679" customFormat="1" ht="17.25" customHeight="1">
      <c r="A630" s="697" t="s">
        <v>618</v>
      </c>
      <c r="B630" s="695">
        <v>1790</v>
      </c>
      <c r="C630" s="696">
        <v>1790</v>
      </c>
      <c r="D630" s="414">
        <f t="shared" si="9"/>
        <v>100</v>
      </c>
      <c r="HV630" s="683"/>
      <c r="HW630" s="683"/>
      <c r="HX630" s="683"/>
      <c r="HY630" s="683"/>
      <c r="HZ630" s="683"/>
      <c r="IA630" s="683"/>
      <c r="IB630" s="683"/>
      <c r="IC630" s="683"/>
      <c r="ID630" s="683"/>
      <c r="IE630" s="683"/>
      <c r="IF630" s="683"/>
      <c r="IG630" s="683"/>
      <c r="IH630" s="683"/>
      <c r="II630" s="683"/>
      <c r="IJ630" s="683"/>
      <c r="IK630" s="683"/>
      <c r="IL630" s="683"/>
      <c r="IM630" s="683"/>
      <c r="IN630" s="683"/>
      <c r="IO630" s="683"/>
      <c r="IP630" s="683"/>
      <c r="IQ630" s="683"/>
      <c r="IR630" s="683"/>
      <c r="IS630" s="683"/>
      <c r="IT630" s="683"/>
      <c r="IU630" s="683"/>
      <c r="IV630" s="683"/>
    </row>
    <row r="631" spans="1:256" s="679" customFormat="1" ht="17.25" customHeight="1">
      <c r="A631" s="697" t="s">
        <v>619</v>
      </c>
      <c r="B631" s="695">
        <v>1790</v>
      </c>
      <c r="C631" s="696">
        <v>1790</v>
      </c>
      <c r="D631" s="414">
        <f t="shared" si="9"/>
        <v>100</v>
      </c>
      <c r="HV631" s="683"/>
      <c r="HW631" s="683"/>
      <c r="HX631" s="683"/>
      <c r="HY631" s="683"/>
      <c r="HZ631" s="683"/>
      <c r="IA631" s="683"/>
      <c r="IB631" s="683"/>
      <c r="IC631" s="683"/>
      <c r="ID631" s="683"/>
      <c r="IE631" s="683"/>
      <c r="IF631" s="683"/>
      <c r="IG631" s="683"/>
      <c r="IH631" s="683"/>
      <c r="II631" s="683"/>
      <c r="IJ631" s="683"/>
      <c r="IK631" s="683"/>
      <c r="IL631" s="683"/>
      <c r="IM631" s="683"/>
      <c r="IN631" s="683"/>
      <c r="IO631" s="683"/>
      <c r="IP631" s="683"/>
      <c r="IQ631" s="683"/>
      <c r="IR631" s="683"/>
      <c r="IS631" s="683"/>
      <c r="IT631" s="683"/>
      <c r="IU631" s="683"/>
      <c r="IV631" s="683"/>
    </row>
    <row r="632" spans="1:256" s="679" customFormat="1" ht="17.25" customHeight="1">
      <c r="A632" s="697" t="s">
        <v>620</v>
      </c>
      <c r="B632" s="695">
        <v>258885</v>
      </c>
      <c r="C632" s="696">
        <v>258885</v>
      </c>
      <c r="D632" s="414">
        <f t="shared" si="9"/>
        <v>100</v>
      </c>
      <c r="HV632" s="683"/>
      <c r="HW632" s="683"/>
      <c r="HX632" s="683"/>
      <c r="HY632" s="683"/>
      <c r="HZ632" s="683"/>
      <c r="IA632" s="683"/>
      <c r="IB632" s="683"/>
      <c r="IC632" s="683"/>
      <c r="ID632" s="683"/>
      <c r="IE632" s="683"/>
      <c r="IF632" s="683"/>
      <c r="IG632" s="683"/>
      <c r="IH632" s="683"/>
      <c r="II632" s="683"/>
      <c r="IJ632" s="683"/>
      <c r="IK632" s="683"/>
      <c r="IL632" s="683"/>
      <c r="IM632" s="683"/>
      <c r="IN632" s="683"/>
      <c r="IO632" s="683"/>
      <c r="IP632" s="683"/>
      <c r="IQ632" s="683"/>
      <c r="IR632" s="683"/>
      <c r="IS632" s="683"/>
      <c r="IT632" s="683"/>
      <c r="IU632" s="683"/>
      <c r="IV632" s="683"/>
    </row>
    <row r="633" spans="1:256" s="679" customFormat="1" ht="17.25" customHeight="1">
      <c r="A633" s="697" t="s">
        <v>621</v>
      </c>
      <c r="B633" s="695">
        <v>254307</v>
      </c>
      <c r="C633" s="696">
        <v>254307</v>
      </c>
      <c r="D633" s="414">
        <f t="shared" si="9"/>
        <v>100</v>
      </c>
      <c r="HV633" s="683"/>
      <c r="HW633" s="683"/>
      <c r="HX633" s="683"/>
      <c r="HY633" s="683"/>
      <c r="HZ633" s="683"/>
      <c r="IA633" s="683"/>
      <c r="IB633" s="683"/>
      <c r="IC633" s="683"/>
      <c r="ID633" s="683"/>
      <c r="IE633" s="683"/>
      <c r="IF633" s="683"/>
      <c r="IG633" s="683"/>
      <c r="IH633" s="683"/>
      <c r="II633" s="683"/>
      <c r="IJ633" s="683"/>
      <c r="IK633" s="683"/>
      <c r="IL633" s="683"/>
      <c r="IM633" s="683"/>
      <c r="IN633" s="683"/>
      <c r="IO633" s="683"/>
      <c r="IP633" s="683"/>
      <c r="IQ633" s="683"/>
      <c r="IR633" s="683"/>
      <c r="IS633" s="683"/>
      <c r="IT633" s="683"/>
      <c r="IU633" s="683"/>
      <c r="IV633" s="683"/>
    </row>
    <row r="634" spans="1:256" s="679" customFormat="1" ht="17.25" customHeight="1">
      <c r="A634" s="697" t="s">
        <v>150</v>
      </c>
      <c r="B634" s="695">
        <v>1336</v>
      </c>
      <c r="C634" s="696">
        <v>1336</v>
      </c>
      <c r="D634" s="414">
        <f t="shared" si="9"/>
        <v>100</v>
      </c>
      <c r="HV634" s="683"/>
      <c r="HW634" s="683"/>
      <c r="HX634" s="683"/>
      <c r="HY634" s="683"/>
      <c r="HZ634" s="683"/>
      <c r="IA634" s="683"/>
      <c r="IB634" s="683"/>
      <c r="IC634" s="683"/>
      <c r="ID634" s="683"/>
      <c r="IE634" s="683"/>
      <c r="IF634" s="683"/>
      <c r="IG634" s="683"/>
      <c r="IH634" s="683"/>
      <c r="II634" s="683"/>
      <c r="IJ634" s="683"/>
      <c r="IK634" s="683"/>
      <c r="IL634" s="683"/>
      <c r="IM634" s="683"/>
      <c r="IN634" s="683"/>
      <c r="IO634" s="683"/>
      <c r="IP634" s="683"/>
      <c r="IQ634" s="683"/>
      <c r="IR634" s="683"/>
      <c r="IS634" s="683"/>
      <c r="IT634" s="683"/>
      <c r="IU634" s="683"/>
      <c r="IV634" s="683"/>
    </row>
    <row r="635" spans="1:256" s="679" customFormat="1" ht="17.25" customHeight="1">
      <c r="A635" s="697" t="s">
        <v>151</v>
      </c>
      <c r="B635" s="695">
        <v>2</v>
      </c>
      <c r="C635" s="696">
        <v>2</v>
      </c>
      <c r="D635" s="414">
        <f t="shared" si="9"/>
        <v>100</v>
      </c>
      <c r="HV635" s="683"/>
      <c r="HW635" s="683"/>
      <c r="HX635" s="683"/>
      <c r="HY635" s="683"/>
      <c r="HZ635" s="683"/>
      <c r="IA635" s="683"/>
      <c r="IB635" s="683"/>
      <c r="IC635" s="683"/>
      <c r="ID635" s="683"/>
      <c r="IE635" s="683"/>
      <c r="IF635" s="683"/>
      <c r="IG635" s="683"/>
      <c r="IH635" s="683"/>
      <c r="II635" s="683"/>
      <c r="IJ635" s="683"/>
      <c r="IK635" s="683"/>
      <c r="IL635" s="683"/>
      <c r="IM635" s="683"/>
      <c r="IN635" s="683"/>
      <c r="IO635" s="683"/>
      <c r="IP635" s="683"/>
      <c r="IQ635" s="683"/>
      <c r="IR635" s="683"/>
      <c r="IS635" s="683"/>
      <c r="IT635" s="683"/>
      <c r="IU635" s="683"/>
      <c r="IV635" s="683"/>
    </row>
    <row r="636" spans="1:256" s="679" customFormat="1" ht="17.25" customHeight="1">
      <c r="A636" s="697" t="s">
        <v>152</v>
      </c>
      <c r="B636" s="695">
        <v>684</v>
      </c>
      <c r="C636" s="696">
        <v>684</v>
      </c>
      <c r="D636" s="414">
        <f t="shared" si="9"/>
        <v>100</v>
      </c>
      <c r="HV636" s="683"/>
      <c r="HW636" s="683"/>
      <c r="HX636" s="683"/>
      <c r="HY636" s="683"/>
      <c r="HZ636" s="683"/>
      <c r="IA636" s="683"/>
      <c r="IB636" s="683"/>
      <c r="IC636" s="683"/>
      <c r="ID636" s="683"/>
      <c r="IE636" s="683"/>
      <c r="IF636" s="683"/>
      <c r="IG636" s="683"/>
      <c r="IH636" s="683"/>
      <c r="II636" s="683"/>
      <c r="IJ636" s="683"/>
      <c r="IK636" s="683"/>
      <c r="IL636" s="683"/>
      <c r="IM636" s="683"/>
      <c r="IN636" s="683"/>
      <c r="IO636" s="683"/>
      <c r="IP636" s="683"/>
      <c r="IQ636" s="683"/>
      <c r="IR636" s="683"/>
      <c r="IS636" s="683"/>
      <c r="IT636" s="683"/>
      <c r="IU636" s="683"/>
      <c r="IV636" s="683"/>
    </row>
    <row r="637" spans="1:256" s="679" customFormat="1" ht="17.25" customHeight="1">
      <c r="A637" s="697" t="s">
        <v>622</v>
      </c>
      <c r="B637" s="695">
        <v>26</v>
      </c>
      <c r="C637" s="696">
        <v>26</v>
      </c>
      <c r="D637" s="414">
        <f t="shared" si="9"/>
        <v>100</v>
      </c>
      <c r="HV637" s="683"/>
      <c r="HW637" s="683"/>
      <c r="HX637" s="683"/>
      <c r="HY637" s="683"/>
      <c r="HZ637" s="683"/>
      <c r="IA637" s="683"/>
      <c r="IB637" s="683"/>
      <c r="IC637" s="683"/>
      <c r="ID637" s="683"/>
      <c r="IE637" s="683"/>
      <c r="IF637" s="683"/>
      <c r="IG637" s="683"/>
      <c r="IH637" s="683"/>
      <c r="II637" s="683"/>
      <c r="IJ637" s="683"/>
      <c r="IK637" s="683"/>
      <c r="IL637" s="683"/>
      <c r="IM637" s="683"/>
      <c r="IN637" s="683"/>
      <c r="IO637" s="683"/>
      <c r="IP637" s="683"/>
      <c r="IQ637" s="683"/>
      <c r="IR637" s="683"/>
      <c r="IS637" s="683"/>
      <c r="IT637" s="683"/>
      <c r="IU637" s="683"/>
      <c r="IV637" s="683"/>
    </row>
    <row r="638" spans="1:256" s="679" customFormat="1" ht="17.25" customHeight="1">
      <c r="A638" s="697" t="s">
        <v>623</v>
      </c>
      <c r="B638" s="695">
        <v>242040</v>
      </c>
      <c r="C638" s="696">
        <v>242040</v>
      </c>
      <c r="D638" s="414">
        <f t="shared" si="9"/>
        <v>100</v>
      </c>
      <c r="HV638" s="683"/>
      <c r="HW638" s="683"/>
      <c r="HX638" s="683"/>
      <c r="HY638" s="683"/>
      <c r="HZ638" s="683"/>
      <c r="IA638" s="683"/>
      <c r="IB638" s="683"/>
      <c r="IC638" s="683"/>
      <c r="ID638" s="683"/>
      <c r="IE638" s="683"/>
      <c r="IF638" s="683"/>
      <c r="IG638" s="683"/>
      <c r="IH638" s="683"/>
      <c r="II638" s="683"/>
      <c r="IJ638" s="683"/>
      <c r="IK638" s="683"/>
      <c r="IL638" s="683"/>
      <c r="IM638" s="683"/>
      <c r="IN638" s="683"/>
      <c r="IO638" s="683"/>
      <c r="IP638" s="683"/>
      <c r="IQ638" s="683"/>
      <c r="IR638" s="683"/>
      <c r="IS638" s="683"/>
      <c r="IT638" s="683"/>
      <c r="IU638" s="683"/>
      <c r="IV638" s="683"/>
    </row>
    <row r="639" spans="1:256" s="679" customFormat="1" ht="17.25" customHeight="1">
      <c r="A639" s="697" t="s">
        <v>159</v>
      </c>
      <c r="B639" s="695">
        <v>1661</v>
      </c>
      <c r="C639" s="696">
        <v>1661</v>
      </c>
      <c r="D639" s="414">
        <f t="shared" si="9"/>
        <v>100</v>
      </c>
      <c r="HV639" s="683"/>
      <c r="HW639" s="683"/>
      <c r="HX639" s="683"/>
      <c r="HY639" s="683"/>
      <c r="HZ639" s="683"/>
      <c r="IA639" s="683"/>
      <c r="IB639" s="683"/>
      <c r="IC639" s="683"/>
      <c r="ID639" s="683"/>
      <c r="IE639" s="683"/>
      <c r="IF639" s="683"/>
      <c r="IG639" s="683"/>
      <c r="IH639" s="683"/>
      <c r="II639" s="683"/>
      <c r="IJ639" s="683"/>
      <c r="IK639" s="683"/>
      <c r="IL639" s="683"/>
      <c r="IM639" s="683"/>
      <c r="IN639" s="683"/>
      <c r="IO639" s="683"/>
      <c r="IP639" s="683"/>
      <c r="IQ639" s="683"/>
      <c r="IR639" s="683"/>
      <c r="IS639" s="683"/>
      <c r="IT639" s="683"/>
      <c r="IU639" s="683"/>
      <c r="IV639" s="683"/>
    </row>
    <row r="640" spans="1:256" s="679" customFormat="1" ht="17.25" customHeight="1">
      <c r="A640" s="697" t="s">
        <v>624</v>
      </c>
      <c r="B640" s="695">
        <v>8558</v>
      </c>
      <c r="C640" s="696">
        <v>8558</v>
      </c>
      <c r="D640" s="414">
        <f t="shared" si="9"/>
        <v>100</v>
      </c>
      <c r="HV640" s="683"/>
      <c r="HW640" s="683"/>
      <c r="HX640" s="683"/>
      <c r="HY640" s="683"/>
      <c r="HZ640" s="683"/>
      <c r="IA640" s="683"/>
      <c r="IB640" s="683"/>
      <c r="IC640" s="683"/>
      <c r="ID640" s="683"/>
      <c r="IE640" s="683"/>
      <c r="IF640" s="683"/>
      <c r="IG640" s="683"/>
      <c r="IH640" s="683"/>
      <c r="II640" s="683"/>
      <c r="IJ640" s="683"/>
      <c r="IK640" s="683"/>
      <c r="IL640" s="683"/>
      <c r="IM640" s="683"/>
      <c r="IN640" s="683"/>
      <c r="IO640" s="683"/>
      <c r="IP640" s="683"/>
      <c r="IQ640" s="683"/>
      <c r="IR640" s="683"/>
      <c r="IS640" s="683"/>
      <c r="IT640" s="683"/>
      <c r="IU640" s="683"/>
      <c r="IV640" s="683"/>
    </row>
    <row r="641" spans="1:256" s="679" customFormat="1" ht="17.25" customHeight="1">
      <c r="A641" s="697" t="s">
        <v>625</v>
      </c>
      <c r="B641" s="695">
        <v>543</v>
      </c>
      <c r="C641" s="696">
        <v>543</v>
      </c>
      <c r="D641" s="414">
        <f t="shared" si="9"/>
        <v>100</v>
      </c>
      <c r="HV641" s="683"/>
      <c r="HW641" s="683"/>
      <c r="HX641" s="683"/>
      <c r="HY641" s="683"/>
      <c r="HZ641" s="683"/>
      <c r="IA641" s="683"/>
      <c r="IB641" s="683"/>
      <c r="IC641" s="683"/>
      <c r="ID641" s="683"/>
      <c r="IE641" s="683"/>
      <c r="IF641" s="683"/>
      <c r="IG641" s="683"/>
      <c r="IH641" s="683"/>
      <c r="II641" s="683"/>
      <c r="IJ641" s="683"/>
      <c r="IK641" s="683"/>
      <c r="IL641" s="683"/>
      <c r="IM641" s="683"/>
      <c r="IN641" s="683"/>
      <c r="IO641" s="683"/>
      <c r="IP641" s="683"/>
      <c r="IQ641" s="683"/>
      <c r="IR641" s="683"/>
      <c r="IS641" s="683"/>
      <c r="IT641" s="683"/>
      <c r="IU641" s="683"/>
      <c r="IV641" s="683"/>
    </row>
    <row r="642" spans="1:256" s="679" customFormat="1" ht="17.25" customHeight="1">
      <c r="A642" s="697" t="s">
        <v>626</v>
      </c>
      <c r="B642" s="695">
        <v>166</v>
      </c>
      <c r="C642" s="696">
        <v>166</v>
      </c>
      <c r="D642" s="414">
        <f t="shared" si="9"/>
        <v>100</v>
      </c>
      <c r="HV642" s="683"/>
      <c r="HW642" s="683"/>
      <c r="HX642" s="683"/>
      <c r="HY642" s="683"/>
      <c r="HZ642" s="683"/>
      <c r="IA642" s="683"/>
      <c r="IB642" s="683"/>
      <c r="IC642" s="683"/>
      <c r="ID642" s="683"/>
      <c r="IE642" s="683"/>
      <c r="IF642" s="683"/>
      <c r="IG642" s="683"/>
      <c r="IH642" s="683"/>
      <c r="II642" s="683"/>
      <c r="IJ642" s="683"/>
      <c r="IK642" s="683"/>
      <c r="IL642" s="683"/>
      <c r="IM642" s="683"/>
      <c r="IN642" s="683"/>
      <c r="IO642" s="683"/>
      <c r="IP642" s="683"/>
      <c r="IQ642" s="683"/>
      <c r="IR642" s="683"/>
      <c r="IS642" s="683"/>
      <c r="IT642" s="683"/>
      <c r="IU642" s="683"/>
      <c r="IV642" s="683"/>
    </row>
    <row r="643" spans="1:256" s="679" customFormat="1" ht="17.25" customHeight="1">
      <c r="A643" s="697" t="s">
        <v>159</v>
      </c>
      <c r="B643" s="695">
        <v>377</v>
      </c>
      <c r="C643" s="696">
        <v>377</v>
      </c>
      <c r="D643" s="414">
        <f t="shared" si="9"/>
        <v>100</v>
      </c>
      <c r="HV643" s="683"/>
      <c r="HW643" s="683"/>
      <c r="HX643" s="683"/>
      <c r="HY643" s="683"/>
      <c r="HZ643" s="683"/>
      <c r="IA643" s="683"/>
      <c r="IB643" s="683"/>
      <c r="IC643" s="683"/>
      <c r="ID643" s="683"/>
      <c r="IE643" s="683"/>
      <c r="IF643" s="683"/>
      <c r="IG643" s="683"/>
      <c r="IH643" s="683"/>
      <c r="II643" s="683"/>
      <c r="IJ643" s="683"/>
      <c r="IK643" s="683"/>
      <c r="IL643" s="683"/>
      <c r="IM643" s="683"/>
      <c r="IN643" s="683"/>
      <c r="IO643" s="683"/>
      <c r="IP643" s="683"/>
      <c r="IQ643" s="683"/>
      <c r="IR643" s="683"/>
      <c r="IS643" s="683"/>
      <c r="IT643" s="683"/>
      <c r="IU643" s="683"/>
      <c r="IV643" s="683"/>
    </row>
    <row r="644" spans="1:256" s="679" customFormat="1" ht="17.25" customHeight="1">
      <c r="A644" s="697" t="s">
        <v>627</v>
      </c>
      <c r="B644" s="695">
        <v>1150</v>
      </c>
      <c r="C644" s="696">
        <v>1150</v>
      </c>
      <c r="D644" s="414">
        <f aca="true" t="shared" si="10" ref="D644:D684">C644/B644*100</f>
        <v>100</v>
      </c>
      <c r="HV644" s="683"/>
      <c r="HW644" s="683"/>
      <c r="HX644" s="683"/>
      <c r="HY644" s="683"/>
      <c r="HZ644" s="683"/>
      <c r="IA644" s="683"/>
      <c r="IB644" s="683"/>
      <c r="IC644" s="683"/>
      <c r="ID644" s="683"/>
      <c r="IE644" s="683"/>
      <c r="IF644" s="683"/>
      <c r="IG644" s="683"/>
      <c r="IH644" s="683"/>
      <c r="II644" s="683"/>
      <c r="IJ644" s="683"/>
      <c r="IK644" s="683"/>
      <c r="IL644" s="683"/>
      <c r="IM644" s="683"/>
      <c r="IN644" s="683"/>
      <c r="IO644" s="683"/>
      <c r="IP644" s="683"/>
      <c r="IQ644" s="683"/>
      <c r="IR644" s="683"/>
      <c r="IS644" s="683"/>
      <c r="IT644" s="683"/>
      <c r="IU644" s="683"/>
      <c r="IV644" s="683"/>
    </row>
    <row r="645" spans="1:256" s="679" customFormat="1" ht="17.25" customHeight="1">
      <c r="A645" s="697" t="s">
        <v>628</v>
      </c>
      <c r="B645" s="695">
        <v>1150</v>
      </c>
      <c r="C645" s="696">
        <v>1150</v>
      </c>
      <c r="D645" s="414">
        <f t="shared" si="10"/>
        <v>100</v>
      </c>
      <c r="HV645" s="683"/>
      <c r="HW645" s="683"/>
      <c r="HX645" s="683"/>
      <c r="HY645" s="683"/>
      <c r="HZ645" s="683"/>
      <c r="IA645" s="683"/>
      <c r="IB645" s="683"/>
      <c r="IC645" s="683"/>
      <c r="ID645" s="683"/>
      <c r="IE645" s="683"/>
      <c r="IF645" s="683"/>
      <c r="IG645" s="683"/>
      <c r="IH645" s="683"/>
      <c r="II645" s="683"/>
      <c r="IJ645" s="683"/>
      <c r="IK645" s="683"/>
      <c r="IL645" s="683"/>
      <c r="IM645" s="683"/>
      <c r="IN645" s="683"/>
      <c r="IO645" s="683"/>
      <c r="IP645" s="683"/>
      <c r="IQ645" s="683"/>
      <c r="IR645" s="683"/>
      <c r="IS645" s="683"/>
      <c r="IT645" s="683"/>
      <c r="IU645" s="683"/>
      <c r="IV645" s="683"/>
    </row>
    <row r="646" spans="1:256" s="679" customFormat="1" ht="17.25" customHeight="1">
      <c r="A646" s="697" t="s">
        <v>629</v>
      </c>
      <c r="B646" s="695">
        <v>2885</v>
      </c>
      <c r="C646" s="696">
        <v>2885</v>
      </c>
      <c r="D646" s="414">
        <f t="shared" si="10"/>
        <v>100</v>
      </c>
      <c r="HV646" s="683"/>
      <c r="HW646" s="683"/>
      <c r="HX646" s="683"/>
      <c r="HY646" s="683"/>
      <c r="HZ646" s="683"/>
      <c r="IA646" s="683"/>
      <c r="IB646" s="683"/>
      <c r="IC646" s="683"/>
      <c r="ID646" s="683"/>
      <c r="IE646" s="683"/>
      <c r="IF646" s="683"/>
      <c r="IG646" s="683"/>
      <c r="IH646" s="683"/>
      <c r="II646" s="683"/>
      <c r="IJ646" s="683"/>
      <c r="IK646" s="683"/>
      <c r="IL646" s="683"/>
      <c r="IM646" s="683"/>
      <c r="IN646" s="683"/>
      <c r="IO646" s="683"/>
      <c r="IP646" s="683"/>
      <c r="IQ646" s="683"/>
      <c r="IR646" s="683"/>
      <c r="IS646" s="683"/>
      <c r="IT646" s="683"/>
      <c r="IU646" s="683"/>
      <c r="IV646" s="683"/>
    </row>
    <row r="647" spans="1:256" s="679" customFormat="1" ht="17.25" customHeight="1">
      <c r="A647" s="697" t="s">
        <v>630</v>
      </c>
      <c r="B647" s="695">
        <v>2685</v>
      </c>
      <c r="C647" s="696">
        <v>2685</v>
      </c>
      <c r="D647" s="414">
        <f t="shared" si="10"/>
        <v>100</v>
      </c>
      <c r="HV647" s="683"/>
      <c r="HW647" s="683"/>
      <c r="HX647" s="683"/>
      <c r="HY647" s="683"/>
      <c r="HZ647" s="683"/>
      <c r="IA647" s="683"/>
      <c r="IB647" s="683"/>
      <c r="IC647" s="683"/>
      <c r="ID647" s="683"/>
      <c r="IE647" s="683"/>
      <c r="IF647" s="683"/>
      <c r="IG647" s="683"/>
      <c r="IH647" s="683"/>
      <c r="II647" s="683"/>
      <c r="IJ647" s="683"/>
      <c r="IK647" s="683"/>
      <c r="IL647" s="683"/>
      <c r="IM647" s="683"/>
      <c r="IN647" s="683"/>
      <c r="IO647" s="683"/>
      <c r="IP647" s="683"/>
      <c r="IQ647" s="683"/>
      <c r="IR647" s="683"/>
      <c r="IS647" s="683"/>
      <c r="IT647" s="683"/>
      <c r="IU647" s="683"/>
      <c r="IV647" s="683"/>
    </row>
    <row r="648" spans="1:256" s="679" customFormat="1" ht="17.25" customHeight="1">
      <c r="A648" s="697" t="s">
        <v>631</v>
      </c>
      <c r="B648" s="695">
        <v>200</v>
      </c>
      <c r="C648" s="696">
        <v>200</v>
      </c>
      <c r="D648" s="414">
        <f t="shared" si="10"/>
        <v>100</v>
      </c>
      <c r="HV648" s="683"/>
      <c r="HW648" s="683"/>
      <c r="HX648" s="683"/>
      <c r="HY648" s="683"/>
      <c r="HZ648" s="683"/>
      <c r="IA648" s="683"/>
      <c r="IB648" s="683"/>
      <c r="IC648" s="683"/>
      <c r="ID648" s="683"/>
      <c r="IE648" s="683"/>
      <c r="IF648" s="683"/>
      <c r="IG648" s="683"/>
      <c r="IH648" s="683"/>
      <c r="II648" s="683"/>
      <c r="IJ648" s="683"/>
      <c r="IK648" s="683"/>
      <c r="IL648" s="683"/>
      <c r="IM648" s="683"/>
      <c r="IN648" s="683"/>
      <c r="IO648" s="683"/>
      <c r="IP648" s="683"/>
      <c r="IQ648" s="683"/>
      <c r="IR648" s="683"/>
      <c r="IS648" s="683"/>
      <c r="IT648" s="683"/>
      <c r="IU648" s="683"/>
      <c r="IV648" s="683"/>
    </row>
    <row r="649" spans="1:256" s="679" customFormat="1" ht="17.25" customHeight="1">
      <c r="A649" s="698" t="s">
        <v>632</v>
      </c>
      <c r="B649" s="699">
        <v>38599</v>
      </c>
      <c r="C649" s="700">
        <v>38599</v>
      </c>
      <c r="D649" s="701">
        <f t="shared" si="10"/>
        <v>100</v>
      </c>
      <c r="E649" s="704"/>
      <c r="HV649" s="683"/>
      <c r="HW649" s="683"/>
      <c r="HX649" s="683"/>
      <c r="HY649" s="683"/>
      <c r="HZ649" s="683"/>
      <c r="IA649" s="683"/>
      <c r="IB649" s="683"/>
      <c r="IC649" s="683"/>
      <c r="ID649" s="683"/>
      <c r="IE649" s="683"/>
      <c r="IF649" s="683"/>
      <c r="IG649" s="683"/>
      <c r="IH649" s="683"/>
      <c r="II649" s="683"/>
      <c r="IJ649" s="683"/>
      <c r="IK649" s="683"/>
      <c r="IL649" s="683"/>
      <c r="IM649" s="683"/>
      <c r="IN649" s="683"/>
      <c r="IO649" s="683"/>
      <c r="IP649" s="683"/>
      <c r="IQ649" s="683"/>
      <c r="IR649" s="683"/>
      <c r="IS649" s="683"/>
      <c r="IT649" s="683"/>
      <c r="IU649" s="683"/>
      <c r="IV649" s="683"/>
    </row>
    <row r="650" spans="1:256" s="679" customFormat="1" ht="17.25" customHeight="1">
      <c r="A650" s="697" t="s">
        <v>633</v>
      </c>
      <c r="B650" s="695">
        <v>11266</v>
      </c>
      <c r="C650" s="696">
        <v>11266</v>
      </c>
      <c r="D650" s="414">
        <f t="shared" si="10"/>
        <v>100</v>
      </c>
      <c r="F650" s="683"/>
      <c r="G650" s="683"/>
      <c r="H650" s="683"/>
      <c r="I650" s="683"/>
      <c r="J650" s="683"/>
      <c r="K650" s="683"/>
      <c r="L650" s="683"/>
      <c r="M650" s="683"/>
      <c r="N650" s="683"/>
      <c r="O650" s="683"/>
      <c r="P650" s="683"/>
      <c r="Q650" s="683"/>
      <c r="R650" s="683"/>
      <c r="S650" s="683"/>
      <c r="T650" s="683"/>
      <c r="U650" s="683"/>
      <c r="V650" s="683"/>
      <c r="W650" s="683"/>
      <c r="X650" s="683"/>
      <c r="Y650" s="683"/>
      <c r="Z650" s="683"/>
      <c r="AA650" s="683"/>
      <c r="AB650" s="683"/>
      <c r="AC650" s="683"/>
      <c r="AD650" s="683"/>
      <c r="AE650" s="683"/>
      <c r="AF650" s="683"/>
      <c r="AG650" s="683"/>
      <c r="AH650" s="683"/>
      <c r="AI650" s="683"/>
      <c r="AJ650" s="683"/>
      <c r="AK650" s="683"/>
      <c r="AL650" s="683"/>
      <c r="AM650" s="683"/>
      <c r="AN650" s="683"/>
      <c r="AO650" s="683"/>
      <c r="AP650" s="683"/>
      <c r="AQ650" s="683"/>
      <c r="AR650" s="683"/>
      <c r="AS650" s="683"/>
      <c r="AT650" s="683"/>
      <c r="AU650" s="683"/>
      <c r="AV650" s="683"/>
      <c r="AW650" s="683"/>
      <c r="AX650" s="683"/>
      <c r="AY650" s="683"/>
      <c r="AZ650" s="683"/>
      <c r="BA650" s="683"/>
      <c r="BB650" s="683"/>
      <c r="BC650" s="683"/>
      <c r="BD650" s="683"/>
      <c r="BE650" s="683"/>
      <c r="BF650" s="683"/>
      <c r="BG650" s="683"/>
      <c r="BH650" s="683"/>
      <c r="BI650" s="683"/>
      <c r="BJ650" s="683"/>
      <c r="BK650" s="683"/>
      <c r="BL650" s="683"/>
      <c r="BM650" s="683"/>
      <c r="BN650" s="683"/>
      <c r="BO650" s="683"/>
      <c r="BP650" s="683"/>
      <c r="BQ650" s="683"/>
      <c r="BR650" s="683"/>
      <c r="BS650" s="683"/>
      <c r="BT650" s="683"/>
      <c r="BU650" s="683"/>
      <c r="BV650" s="683"/>
      <c r="BW650" s="683"/>
      <c r="BX650" s="683"/>
      <c r="BY650" s="683"/>
      <c r="BZ650" s="683"/>
      <c r="CA650" s="683"/>
      <c r="CB650" s="683"/>
      <c r="CC650" s="683"/>
      <c r="CD650" s="683"/>
      <c r="CE650" s="683"/>
      <c r="CF650" s="683"/>
      <c r="CG650" s="683"/>
      <c r="CH650" s="683"/>
      <c r="CI650" s="683"/>
      <c r="CJ650" s="683"/>
      <c r="CK650" s="683"/>
      <c r="CL650" s="683"/>
      <c r="CM650" s="683"/>
      <c r="CN650" s="683"/>
      <c r="CO650" s="683"/>
      <c r="CP650" s="683"/>
      <c r="CQ650" s="683"/>
      <c r="CR650" s="683"/>
      <c r="CS650" s="683"/>
      <c r="CT650" s="683"/>
      <c r="CU650" s="683"/>
      <c r="CV650" s="683"/>
      <c r="CW650" s="683"/>
      <c r="CX650" s="683"/>
      <c r="CY650" s="683"/>
      <c r="CZ650" s="683"/>
      <c r="DA650" s="683"/>
      <c r="DB650" s="683"/>
      <c r="DC650" s="683"/>
      <c r="DD650" s="683"/>
      <c r="DE650" s="683"/>
      <c r="DF650" s="683"/>
      <c r="DG650" s="683"/>
      <c r="DH650" s="683"/>
      <c r="DI650" s="683"/>
      <c r="DJ650" s="683"/>
      <c r="DK650" s="683"/>
      <c r="DL650" s="683"/>
      <c r="DM650" s="683"/>
      <c r="DN650" s="683"/>
      <c r="DO650" s="683"/>
      <c r="DP650" s="683"/>
      <c r="DQ650" s="683"/>
      <c r="DR650" s="683"/>
      <c r="DS650" s="683"/>
      <c r="DT650" s="683"/>
      <c r="DU650" s="683"/>
      <c r="DV650" s="683"/>
      <c r="DW650" s="683"/>
      <c r="DX650" s="683"/>
      <c r="DY650" s="683"/>
      <c r="DZ650" s="683"/>
      <c r="EA650" s="683"/>
      <c r="EB650" s="683"/>
      <c r="EC650" s="683"/>
      <c r="ED650" s="683"/>
      <c r="EE650" s="683"/>
      <c r="EF650" s="683"/>
      <c r="EG650" s="683"/>
      <c r="EH650" s="683"/>
      <c r="EI650" s="683"/>
      <c r="EJ650" s="683"/>
      <c r="EK650" s="683"/>
      <c r="EL650" s="683"/>
      <c r="EM650" s="683"/>
      <c r="EN650" s="683"/>
      <c r="EO650" s="683"/>
      <c r="EP650" s="683"/>
      <c r="EQ650" s="683"/>
      <c r="ER650" s="683"/>
      <c r="ES650" s="683"/>
      <c r="ET650" s="683"/>
      <c r="EU650" s="683"/>
      <c r="EV650" s="683"/>
      <c r="EW650" s="683"/>
      <c r="EX650" s="683"/>
      <c r="EY650" s="683"/>
      <c r="EZ650" s="683"/>
      <c r="FA650" s="683"/>
      <c r="FB650" s="683"/>
      <c r="FC650" s="683"/>
      <c r="FD650" s="683"/>
      <c r="FE650" s="683"/>
      <c r="FF650" s="683"/>
      <c r="FG650" s="683"/>
      <c r="FH650" s="683"/>
      <c r="FI650" s="683"/>
      <c r="FJ650" s="683"/>
      <c r="FK650" s="683"/>
      <c r="FL650" s="683"/>
      <c r="FM650" s="683"/>
      <c r="FN650" s="683"/>
      <c r="FO650" s="683"/>
      <c r="FP650" s="683"/>
      <c r="FQ650" s="683"/>
      <c r="FR650" s="683"/>
      <c r="FS650" s="683"/>
      <c r="FT650" s="683"/>
      <c r="FU650" s="683"/>
      <c r="FV650" s="683"/>
      <c r="FW650" s="683"/>
      <c r="FX650" s="683"/>
      <c r="FY650" s="683"/>
      <c r="FZ650" s="683"/>
      <c r="GA650" s="683"/>
      <c r="GB650" s="683"/>
      <c r="GC650" s="683"/>
      <c r="GD650" s="683"/>
      <c r="GE650" s="683"/>
      <c r="GF650" s="683"/>
      <c r="GG650" s="683"/>
      <c r="GH650" s="683"/>
      <c r="GI650" s="683"/>
      <c r="GJ650" s="683"/>
      <c r="GK650" s="683"/>
      <c r="GL650" s="683"/>
      <c r="GM650" s="683"/>
      <c r="GN650" s="683"/>
      <c r="GO650" s="683"/>
      <c r="GP650" s="683"/>
      <c r="GQ650" s="683"/>
      <c r="GR650" s="683"/>
      <c r="GS650" s="683"/>
      <c r="GT650" s="683"/>
      <c r="GU650" s="683"/>
      <c r="GV650" s="683"/>
      <c r="GW650" s="683"/>
      <c r="GX650" s="683"/>
      <c r="GY650" s="683"/>
      <c r="GZ650" s="683"/>
      <c r="HA650" s="683"/>
      <c r="HB650" s="683"/>
      <c r="HC650" s="683"/>
      <c r="HD650" s="683"/>
      <c r="HE650" s="683"/>
      <c r="HF650" s="683"/>
      <c r="HG650" s="683"/>
      <c r="HH650" s="683"/>
      <c r="HI650" s="683"/>
      <c r="HJ650" s="683"/>
      <c r="HK650" s="683"/>
      <c r="HL650" s="683"/>
      <c r="HM650" s="683"/>
      <c r="HN650" s="683"/>
      <c r="HO650" s="683"/>
      <c r="HP650" s="683"/>
      <c r="HQ650" s="683"/>
      <c r="HR650" s="683"/>
      <c r="HS650" s="683"/>
      <c r="HT650" s="683"/>
      <c r="HU650" s="683"/>
      <c r="HV650" s="683"/>
      <c r="HW650" s="683"/>
      <c r="HX650" s="683"/>
      <c r="HY650" s="683"/>
      <c r="HZ650" s="683"/>
      <c r="IA650" s="683"/>
      <c r="IB650" s="683"/>
      <c r="IC650" s="683"/>
      <c r="ID650" s="683"/>
      <c r="IE650" s="683"/>
      <c r="IF650" s="683"/>
      <c r="IG650" s="683"/>
      <c r="IH650" s="683"/>
      <c r="II650" s="683"/>
      <c r="IJ650" s="683"/>
      <c r="IK650" s="683"/>
      <c r="IL650" s="683"/>
      <c r="IM650" s="683"/>
      <c r="IN650" s="683"/>
      <c r="IO650" s="683"/>
      <c r="IP650" s="683"/>
      <c r="IQ650" s="683"/>
      <c r="IR650" s="683"/>
      <c r="IS650" s="683"/>
      <c r="IT650" s="683"/>
      <c r="IU650" s="683"/>
      <c r="IV650" s="683"/>
    </row>
    <row r="651" spans="1:256" s="679" customFormat="1" ht="17.25" customHeight="1">
      <c r="A651" s="697" t="s">
        <v>150</v>
      </c>
      <c r="B651" s="695">
        <v>3285</v>
      </c>
      <c r="C651" s="696">
        <v>3285</v>
      </c>
      <c r="D651" s="414">
        <f t="shared" si="10"/>
        <v>100</v>
      </c>
      <c r="F651" s="683"/>
      <c r="G651" s="683"/>
      <c r="H651" s="683"/>
      <c r="I651" s="683"/>
      <c r="J651" s="683"/>
      <c r="K651" s="683"/>
      <c r="L651" s="683"/>
      <c r="M651" s="683"/>
      <c r="N651" s="683"/>
      <c r="O651" s="683"/>
      <c r="P651" s="683"/>
      <c r="Q651" s="683"/>
      <c r="R651" s="683"/>
      <c r="S651" s="683"/>
      <c r="T651" s="683"/>
      <c r="U651" s="683"/>
      <c r="V651" s="683"/>
      <c r="W651" s="683"/>
      <c r="X651" s="683"/>
      <c r="Y651" s="683"/>
      <c r="Z651" s="683"/>
      <c r="AA651" s="683"/>
      <c r="AB651" s="683"/>
      <c r="AC651" s="683"/>
      <c r="AD651" s="683"/>
      <c r="AE651" s="683"/>
      <c r="AF651" s="683"/>
      <c r="AG651" s="683"/>
      <c r="AH651" s="683"/>
      <c r="AI651" s="683"/>
      <c r="AJ651" s="683"/>
      <c r="AK651" s="683"/>
      <c r="AL651" s="683"/>
      <c r="AM651" s="683"/>
      <c r="AN651" s="683"/>
      <c r="AO651" s="683"/>
      <c r="AP651" s="683"/>
      <c r="AQ651" s="683"/>
      <c r="AR651" s="683"/>
      <c r="AS651" s="683"/>
      <c r="AT651" s="683"/>
      <c r="AU651" s="683"/>
      <c r="AV651" s="683"/>
      <c r="AW651" s="683"/>
      <c r="AX651" s="683"/>
      <c r="AY651" s="683"/>
      <c r="AZ651" s="683"/>
      <c r="BA651" s="683"/>
      <c r="BB651" s="683"/>
      <c r="BC651" s="683"/>
      <c r="BD651" s="683"/>
      <c r="BE651" s="683"/>
      <c r="BF651" s="683"/>
      <c r="BG651" s="683"/>
      <c r="BH651" s="683"/>
      <c r="BI651" s="683"/>
      <c r="BJ651" s="683"/>
      <c r="BK651" s="683"/>
      <c r="BL651" s="683"/>
      <c r="BM651" s="683"/>
      <c r="BN651" s="683"/>
      <c r="BO651" s="683"/>
      <c r="BP651" s="683"/>
      <c r="BQ651" s="683"/>
      <c r="BR651" s="683"/>
      <c r="BS651" s="683"/>
      <c r="BT651" s="683"/>
      <c r="BU651" s="683"/>
      <c r="BV651" s="683"/>
      <c r="BW651" s="683"/>
      <c r="BX651" s="683"/>
      <c r="BY651" s="683"/>
      <c r="BZ651" s="683"/>
      <c r="CA651" s="683"/>
      <c r="CB651" s="683"/>
      <c r="CC651" s="683"/>
      <c r="CD651" s="683"/>
      <c r="CE651" s="683"/>
      <c r="CF651" s="683"/>
      <c r="CG651" s="683"/>
      <c r="CH651" s="683"/>
      <c r="CI651" s="683"/>
      <c r="CJ651" s="683"/>
      <c r="CK651" s="683"/>
      <c r="CL651" s="683"/>
      <c r="CM651" s="683"/>
      <c r="CN651" s="683"/>
      <c r="CO651" s="683"/>
      <c r="CP651" s="683"/>
      <c r="CQ651" s="683"/>
      <c r="CR651" s="683"/>
      <c r="CS651" s="683"/>
      <c r="CT651" s="683"/>
      <c r="CU651" s="683"/>
      <c r="CV651" s="683"/>
      <c r="CW651" s="683"/>
      <c r="CX651" s="683"/>
      <c r="CY651" s="683"/>
      <c r="CZ651" s="683"/>
      <c r="DA651" s="683"/>
      <c r="DB651" s="683"/>
      <c r="DC651" s="683"/>
      <c r="DD651" s="683"/>
      <c r="DE651" s="683"/>
      <c r="DF651" s="683"/>
      <c r="DG651" s="683"/>
      <c r="DH651" s="683"/>
      <c r="DI651" s="683"/>
      <c r="DJ651" s="683"/>
      <c r="DK651" s="683"/>
      <c r="DL651" s="683"/>
      <c r="DM651" s="683"/>
      <c r="DN651" s="683"/>
      <c r="DO651" s="683"/>
      <c r="DP651" s="683"/>
      <c r="DQ651" s="683"/>
      <c r="DR651" s="683"/>
      <c r="DS651" s="683"/>
      <c r="DT651" s="683"/>
      <c r="DU651" s="683"/>
      <c r="DV651" s="683"/>
      <c r="DW651" s="683"/>
      <c r="DX651" s="683"/>
      <c r="DY651" s="683"/>
      <c r="DZ651" s="683"/>
      <c r="EA651" s="683"/>
      <c r="EB651" s="683"/>
      <c r="EC651" s="683"/>
      <c r="ED651" s="683"/>
      <c r="EE651" s="683"/>
      <c r="EF651" s="683"/>
      <c r="EG651" s="683"/>
      <c r="EH651" s="683"/>
      <c r="EI651" s="683"/>
      <c r="EJ651" s="683"/>
      <c r="EK651" s="683"/>
      <c r="EL651" s="683"/>
      <c r="EM651" s="683"/>
      <c r="EN651" s="683"/>
      <c r="EO651" s="683"/>
      <c r="EP651" s="683"/>
      <c r="EQ651" s="683"/>
      <c r="ER651" s="683"/>
      <c r="ES651" s="683"/>
      <c r="ET651" s="683"/>
      <c r="EU651" s="683"/>
      <c r="EV651" s="683"/>
      <c r="EW651" s="683"/>
      <c r="EX651" s="683"/>
      <c r="EY651" s="683"/>
      <c r="EZ651" s="683"/>
      <c r="FA651" s="683"/>
      <c r="FB651" s="683"/>
      <c r="FC651" s="683"/>
      <c r="FD651" s="683"/>
      <c r="FE651" s="683"/>
      <c r="FF651" s="683"/>
      <c r="FG651" s="683"/>
      <c r="FH651" s="683"/>
      <c r="FI651" s="683"/>
      <c r="FJ651" s="683"/>
      <c r="FK651" s="683"/>
      <c r="FL651" s="683"/>
      <c r="FM651" s="683"/>
      <c r="FN651" s="683"/>
      <c r="FO651" s="683"/>
      <c r="FP651" s="683"/>
      <c r="FQ651" s="683"/>
      <c r="FR651" s="683"/>
      <c r="FS651" s="683"/>
      <c r="FT651" s="683"/>
      <c r="FU651" s="683"/>
      <c r="FV651" s="683"/>
      <c r="FW651" s="683"/>
      <c r="FX651" s="683"/>
      <c r="FY651" s="683"/>
      <c r="FZ651" s="683"/>
      <c r="GA651" s="683"/>
      <c r="GB651" s="683"/>
      <c r="GC651" s="683"/>
      <c r="GD651" s="683"/>
      <c r="GE651" s="683"/>
      <c r="GF651" s="683"/>
      <c r="GG651" s="683"/>
      <c r="GH651" s="683"/>
      <c r="GI651" s="683"/>
      <c r="GJ651" s="683"/>
      <c r="GK651" s="683"/>
      <c r="GL651" s="683"/>
      <c r="GM651" s="683"/>
      <c r="GN651" s="683"/>
      <c r="GO651" s="683"/>
      <c r="GP651" s="683"/>
      <c r="GQ651" s="683"/>
      <c r="GR651" s="683"/>
      <c r="GS651" s="683"/>
      <c r="GT651" s="683"/>
      <c r="GU651" s="683"/>
      <c r="GV651" s="683"/>
      <c r="GW651" s="683"/>
      <c r="GX651" s="683"/>
      <c r="GY651" s="683"/>
      <c r="GZ651" s="683"/>
      <c r="HA651" s="683"/>
      <c r="HB651" s="683"/>
      <c r="HC651" s="683"/>
      <c r="HD651" s="683"/>
      <c r="HE651" s="683"/>
      <c r="HF651" s="683"/>
      <c r="HG651" s="683"/>
      <c r="HH651" s="683"/>
      <c r="HI651" s="683"/>
      <c r="HJ651" s="683"/>
      <c r="HK651" s="683"/>
      <c r="HL651" s="683"/>
      <c r="HM651" s="683"/>
      <c r="HN651" s="683"/>
      <c r="HO651" s="683"/>
      <c r="HP651" s="683"/>
      <c r="HQ651" s="683"/>
      <c r="HR651" s="683"/>
      <c r="HS651" s="683"/>
      <c r="HT651" s="683"/>
      <c r="HU651" s="683"/>
      <c r="HV651" s="683"/>
      <c r="HW651" s="683"/>
      <c r="HX651" s="683"/>
      <c r="HY651" s="683"/>
      <c r="HZ651" s="683"/>
      <c r="IA651" s="683"/>
      <c r="IB651" s="683"/>
      <c r="IC651" s="683"/>
      <c r="ID651" s="683"/>
      <c r="IE651" s="683"/>
      <c r="IF651" s="683"/>
      <c r="IG651" s="683"/>
      <c r="IH651" s="683"/>
      <c r="II651" s="683"/>
      <c r="IJ651" s="683"/>
      <c r="IK651" s="683"/>
      <c r="IL651" s="683"/>
      <c r="IM651" s="683"/>
      <c r="IN651" s="683"/>
      <c r="IO651" s="683"/>
      <c r="IP651" s="683"/>
      <c r="IQ651" s="683"/>
      <c r="IR651" s="683"/>
      <c r="IS651" s="683"/>
      <c r="IT651" s="683"/>
      <c r="IU651" s="683"/>
      <c r="IV651" s="683"/>
    </row>
    <row r="652" spans="1:256" s="679" customFormat="1" ht="17.25" customHeight="1">
      <c r="A652" s="697" t="s">
        <v>151</v>
      </c>
      <c r="B652" s="695">
        <v>3</v>
      </c>
      <c r="C652" s="696">
        <v>3</v>
      </c>
      <c r="D652" s="414">
        <f t="shared" si="10"/>
        <v>100</v>
      </c>
      <c r="F652" s="683"/>
      <c r="G652" s="683"/>
      <c r="H652" s="683"/>
      <c r="I652" s="683"/>
      <c r="J652" s="683"/>
      <c r="K652" s="683"/>
      <c r="L652" s="683"/>
      <c r="M652" s="683"/>
      <c r="N652" s="683"/>
      <c r="O652" s="683"/>
      <c r="P652" s="683"/>
      <c r="Q652" s="683"/>
      <c r="R652" s="683"/>
      <c r="S652" s="683"/>
      <c r="T652" s="683"/>
      <c r="U652" s="683"/>
      <c r="V652" s="683"/>
      <c r="W652" s="683"/>
      <c r="X652" s="683"/>
      <c r="Y652" s="683"/>
      <c r="Z652" s="683"/>
      <c r="AA652" s="683"/>
      <c r="AB652" s="683"/>
      <c r="AC652" s="683"/>
      <c r="AD652" s="683"/>
      <c r="AE652" s="683"/>
      <c r="AF652" s="683"/>
      <c r="AG652" s="683"/>
      <c r="AH652" s="683"/>
      <c r="AI652" s="683"/>
      <c r="AJ652" s="683"/>
      <c r="AK652" s="683"/>
      <c r="AL652" s="683"/>
      <c r="AM652" s="683"/>
      <c r="AN652" s="683"/>
      <c r="AO652" s="683"/>
      <c r="AP652" s="683"/>
      <c r="AQ652" s="683"/>
      <c r="AR652" s="683"/>
      <c r="AS652" s="683"/>
      <c r="AT652" s="683"/>
      <c r="AU652" s="683"/>
      <c r="AV652" s="683"/>
      <c r="AW652" s="683"/>
      <c r="AX652" s="683"/>
      <c r="AY652" s="683"/>
      <c r="AZ652" s="683"/>
      <c r="BA652" s="683"/>
      <c r="BB652" s="683"/>
      <c r="BC652" s="683"/>
      <c r="BD652" s="683"/>
      <c r="BE652" s="683"/>
      <c r="BF652" s="683"/>
      <c r="BG652" s="683"/>
      <c r="BH652" s="683"/>
      <c r="BI652" s="683"/>
      <c r="BJ652" s="683"/>
      <c r="BK652" s="683"/>
      <c r="BL652" s="683"/>
      <c r="BM652" s="683"/>
      <c r="BN652" s="683"/>
      <c r="BO652" s="683"/>
      <c r="BP652" s="683"/>
      <c r="BQ652" s="683"/>
      <c r="BR652" s="683"/>
      <c r="BS652" s="683"/>
      <c r="BT652" s="683"/>
      <c r="BU652" s="683"/>
      <c r="BV652" s="683"/>
      <c r="BW652" s="683"/>
      <c r="BX652" s="683"/>
      <c r="BY652" s="683"/>
      <c r="BZ652" s="683"/>
      <c r="CA652" s="683"/>
      <c r="CB652" s="683"/>
      <c r="CC652" s="683"/>
      <c r="CD652" s="683"/>
      <c r="CE652" s="683"/>
      <c r="CF652" s="683"/>
      <c r="CG652" s="683"/>
      <c r="CH652" s="683"/>
      <c r="CI652" s="683"/>
      <c r="CJ652" s="683"/>
      <c r="CK652" s="683"/>
      <c r="CL652" s="683"/>
      <c r="CM652" s="683"/>
      <c r="CN652" s="683"/>
      <c r="CO652" s="683"/>
      <c r="CP652" s="683"/>
      <c r="CQ652" s="683"/>
      <c r="CR652" s="683"/>
      <c r="CS652" s="683"/>
      <c r="CT652" s="683"/>
      <c r="CU652" s="683"/>
      <c r="CV652" s="683"/>
      <c r="CW652" s="683"/>
      <c r="CX652" s="683"/>
      <c r="CY652" s="683"/>
      <c r="CZ652" s="683"/>
      <c r="DA652" s="683"/>
      <c r="DB652" s="683"/>
      <c r="DC652" s="683"/>
      <c r="DD652" s="683"/>
      <c r="DE652" s="683"/>
      <c r="DF652" s="683"/>
      <c r="DG652" s="683"/>
      <c r="DH652" s="683"/>
      <c r="DI652" s="683"/>
      <c r="DJ652" s="683"/>
      <c r="DK652" s="683"/>
      <c r="DL652" s="683"/>
      <c r="DM652" s="683"/>
      <c r="DN652" s="683"/>
      <c r="DO652" s="683"/>
      <c r="DP652" s="683"/>
      <c r="DQ652" s="683"/>
      <c r="DR652" s="683"/>
      <c r="DS652" s="683"/>
      <c r="DT652" s="683"/>
      <c r="DU652" s="683"/>
      <c r="DV652" s="683"/>
      <c r="DW652" s="683"/>
      <c r="DX652" s="683"/>
      <c r="DY652" s="683"/>
      <c r="DZ652" s="683"/>
      <c r="EA652" s="683"/>
      <c r="EB652" s="683"/>
      <c r="EC652" s="683"/>
      <c r="ED652" s="683"/>
      <c r="EE652" s="683"/>
      <c r="EF652" s="683"/>
      <c r="EG652" s="683"/>
      <c r="EH652" s="683"/>
      <c r="EI652" s="683"/>
      <c r="EJ652" s="683"/>
      <c r="EK652" s="683"/>
      <c r="EL652" s="683"/>
      <c r="EM652" s="683"/>
      <c r="EN652" s="683"/>
      <c r="EO652" s="683"/>
      <c r="EP652" s="683"/>
      <c r="EQ652" s="683"/>
      <c r="ER652" s="683"/>
      <c r="ES652" s="683"/>
      <c r="ET652" s="683"/>
      <c r="EU652" s="683"/>
      <c r="EV652" s="683"/>
      <c r="EW652" s="683"/>
      <c r="EX652" s="683"/>
      <c r="EY652" s="683"/>
      <c r="EZ652" s="683"/>
      <c r="FA652" s="683"/>
      <c r="FB652" s="683"/>
      <c r="FC652" s="683"/>
      <c r="FD652" s="683"/>
      <c r="FE652" s="683"/>
      <c r="FF652" s="683"/>
      <c r="FG652" s="683"/>
      <c r="FH652" s="683"/>
      <c r="FI652" s="683"/>
      <c r="FJ652" s="683"/>
      <c r="FK652" s="683"/>
      <c r="FL652" s="683"/>
      <c r="FM652" s="683"/>
      <c r="FN652" s="683"/>
      <c r="FO652" s="683"/>
      <c r="FP652" s="683"/>
      <c r="FQ652" s="683"/>
      <c r="FR652" s="683"/>
      <c r="FS652" s="683"/>
      <c r="FT652" s="683"/>
      <c r="FU652" s="683"/>
      <c r="FV652" s="683"/>
      <c r="FW652" s="683"/>
      <c r="FX652" s="683"/>
      <c r="FY652" s="683"/>
      <c r="FZ652" s="683"/>
      <c r="GA652" s="683"/>
      <c r="GB652" s="683"/>
      <c r="GC652" s="683"/>
      <c r="GD652" s="683"/>
      <c r="GE652" s="683"/>
      <c r="GF652" s="683"/>
      <c r="GG652" s="683"/>
      <c r="GH652" s="683"/>
      <c r="GI652" s="683"/>
      <c r="GJ652" s="683"/>
      <c r="GK652" s="683"/>
      <c r="GL652" s="683"/>
      <c r="GM652" s="683"/>
      <c r="GN652" s="683"/>
      <c r="GO652" s="683"/>
      <c r="GP652" s="683"/>
      <c r="GQ652" s="683"/>
      <c r="GR652" s="683"/>
      <c r="GS652" s="683"/>
      <c r="GT652" s="683"/>
      <c r="GU652" s="683"/>
      <c r="GV652" s="683"/>
      <c r="GW652" s="683"/>
      <c r="GX652" s="683"/>
      <c r="GY652" s="683"/>
      <c r="GZ652" s="683"/>
      <c r="HA652" s="683"/>
      <c r="HB652" s="683"/>
      <c r="HC652" s="683"/>
      <c r="HD652" s="683"/>
      <c r="HE652" s="683"/>
      <c r="HF652" s="683"/>
      <c r="HG652" s="683"/>
      <c r="HH652" s="683"/>
      <c r="HI652" s="683"/>
      <c r="HJ652" s="683"/>
      <c r="HK652" s="683"/>
      <c r="HL652" s="683"/>
      <c r="HM652" s="683"/>
      <c r="HN652" s="683"/>
      <c r="HO652" s="683"/>
      <c r="HP652" s="683"/>
      <c r="HQ652" s="683"/>
      <c r="HR652" s="683"/>
      <c r="HS652" s="683"/>
      <c r="HT652" s="683"/>
      <c r="HU652" s="683"/>
      <c r="HV652" s="683"/>
      <c r="HW652" s="683"/>
      <c r="HX652" s="683"/>
      <c r="HY652" s="683"/>
      <c r="HZ652" s="683"/>
      <c r="IA652" s="683"/>
      <c r="IB652" s="683"/>
      <c r="IC652" s="683"/>
      <c r="ID652" s="683"/>
      <c r="IE652" s="683"/>
      <c r="IF652" s="683"/>
      <c r="IG652" s="683"/>
      <c r="IH652" s="683"/>
      <c r="II652" s="683"/>
      <c r="IJ652" s="683"/>
      <c r="IK652" s="683"/>
      <c r="IL652" s="683"/>
      <c r="IM652" s="683"/>
      <c r="IN652" s="683"/>
      <c r="IO652" s="683"/>
      <c r="IP652" s="683"/>
      <c r="IQ652" s="683"/>
      <c r="IR652" s="683"/>
      <c r="IS652" s="683"/>
      <c r="IT652" s="683"/>
      <c r="IU652" s="683"/>
      <c r="IV652" s="683"/>
    </row>
    <row r="653" spans="1:256" s="679" customFormat="1" ht="17.25" customHeight="1">
      <c r="A653" s="697" t="s">
        <v>152</v>
      </c>
      <c r="B653" s="695">
        <v>395</v>
      </c>
      <c r="C653" s="696">
        <v>395</v>
      </c>
      <c r="D653" s="414">
        <f t="shared" si="10"/>
        <v>100</v>
      </c>
      <c r="F653" s="683"/>
      <c r="G653" s="683"/>
      <c r="H653" s="683"/>
      <c r="I653" s="683"/>
      <c r="J653" s="683"/>
      <c r="K653" s="683"/>
      <c r="L653" s="683"/>
      <c r="M653" s="683"/>
      <c r="N653" s="683"/>
      <c r="O653" s="683"/>
      <c r="P653" s="683"/>
      <c r="Q653" s="683"/>
      <c r="R653" s="683"/>
      <c r="S653" s="683"/>
      <c r="T653" s="683"/>
      <c r="U653" s="683"/>
      <c r="V653" s="683"/>
      <c r="W653" s="683"/>
      <c r="X653" s="683"/>
      <c r="Y653" s="683"/>
      <c r="Z653" s="683"/>
      <c r="AA653" s="683"/>
      <c r="AB653" s="683"/>
      <c r="AC653" s="683"/>
      <c r="AD653" s="683"/>
      <c r="AE653" s="683"/>
      <c r="AF653" s="683"/>
      <c r="AG653" s="683"/>
      <c r="AH653" s="683"/>
      <c r="AI653" s="683"/>
      <c r="AJ653" s="683"/>
      <c r="AK653" s="683"/>
      <c r="AL653" s="683"/>
      <c r="AM653" s="683"/>
      <c r="AN653" s="683"/>
      <c r="AO653" s="683"/>
      <c r="AP653" s="683"/>
      <c r="AQ653" s="683"/>
      <c r="AR653" s="683"/>
      <c r="AS653" s="683"/>
      <c r="AT653" s="683"/>
      <c r="AU653" s="683"/>
      <c r="AV653" s="683"/>
      <c r="AW653" s="683"/>
      <c r="AX653" s="683"/>
      <c r="AY653" s="683"/>
      <c r="AZ653" s="683"/>
      <c r="BA653" s="683"/>
      <c r="BB653" s="683"/>
      <c r="BC653" s="683"/>
      <c r="BD653" s="683"/>
      <c r="BE653" s="683"/>
      <c r="BF653" s="683"/>
      <c r="BG653" s="683"/>
      <c r="BH653" s="683"/>
      <c r="BI653" s="683"/>
      <c r="BJ653" s="683"/>
      <c r="BK653" s="683"/>
      <c r="BL653" s="683"/>
      <c r="BM653" s="683"/>
      <c r="BN653" s="683"/>
      <c r="BO653" s="683"/>
      <c r="BP653" s="683"/>
      <c r="BQ653" s="683"/>
      <c r="BR653" s="683"/>
      <c r="BS653" s="683"/>
      <c r="BT653" s="683"/>
      <c r="BU653" s="683"/>
      <c r="BV653" s="683"/>
      <c r="BW653" s="683"/>
      <c r="BX653" s="683"/>
      <c r="BY653" s="683"/>
      <c r="BZ653" s="683"/>
      <c r="CA653" s="683"/>
      <c r="CB653" s="683"/>
      <c r="CC653" s="683"/>
      <c r="CD653" s="683"/>
      <c r="CE653" s="683"/>
      <c r="CF653" s="683"/>
      <c r="CG653" s="683"/>
      <c r="CH653" s="683"/>
      <c r="CI653" s="683"/>
      <c r="CJ653" s="683"/>
      <c r="CK653" s="683"/>
      <c r="CL653" s="683"/>
      <c r="CM653" s="683"/>
      <c r="CN653" s="683"/>
      <c r="CO653" s="683"/>
      <c r="CP653" s="683"/>
      <c r="CQ653" s="683"/>
      <c r="CR653" s="683"/>
      <c r="CS653" s="683"/>
      <c r="CT653" s="683"/>
      <c r="CU653" s="683"/>
      <c r="CV653" s="683"/>
      <c r="CW653" s="683"/>
      <c r="CX653" s="683"/>
      <c r="CY653" s="683"/>
      <c r="CZ653" s="683"/>
      <c r="DA653" s="683"/>
      <c r="DB653" s="683"/>
      <c r="DC653" s="683"/>
      <c r="DD653" s="683"/>
      <c r="DE653" s="683"/>
      <c r="DF653" s="683"/>
      <c r="DG653" s="683"/>
      <c r="DH653" s="683"/>
      <c r="DI653" s="683"/>
      <c r="DJ653" s="683"/>
      <c r="DK653" s="683"/>
      <c r="DL653" s="683"/>
      <c r="DM653" s="683"/>
      <c r="DN653" s="683"/>
      <c r="DO653" s="683"/>
      <c r="DP653" s="683"/>
      <c r="DQ653" s="683"/>
      <c r="DR653" s="683"/>
      <c r="DS653" s="683"/>
      <c r="DT653" s="683"/>
      <c r="DU653" s="683"/>
      <c r="DV653" s="683"/>
      <c r="DW653" s="683"/>
      <c r="DX653" s="683"/>
      <c r="DY653" s="683"/>
      <c r="DZ653" s="683"/>
      <c r="EA653" s="683"/>
      <c r="EB653" s="683"/>
      <c r="EC653" s="683"/>
      <c r="ED653" s="683"/>
      <c r="EE653" s="683"/>
      <c r="EF653" s="683"/>
      <c r="EG653" s="683"/>
      <c r="EH653" s="683"/>
      <c r="EI653" s="683"/>
      <c r="EJ653" s="683"/>
      <c r="EK653" s="683"/>
      <c r="EL653" s="683"/>
      <c r="EM653" s="683"/>
      <c r="EN653" s="683"/>
      <c r="EO653" s="683"/>
      <c r="EP653" s="683"/>
      <c r="EQ653" s="683"/>
      <c r="ER653" s="683"/>
      <c r="ES653" s="683"/>
      <c r="ET653" s="683"/>
      <c r="EU653" s="683"/>
      <c r="EV653" s="683"/>
      <c r="EW653" s="683"/>
      <c r="EX653" s="683"/>
      <c r="EY653" s="683"/>
      <c r="EZ653" s="683"/>
      <c r="FA653" s="683"/>
      <c r="FB653" s="683"/>
      <c r="FC653" s="683"/>
      <c r="FD653" s="683"/>
      <c r="FE653" s="683"/>
      <c r="FF653" s="683"/>
      <c r="FG653" s="683"/>
      <c r="FH653" s="683"/>
      <c r="FI653" s="683"/>
      <c r="FJ653" s="683"/>
      <c r="FK653" s="683"/>
      <c r="FL653" s="683"/>
      <c r="FM653" s="683"/>
      <c r="FN653" s="683"/>
      <c r="FO653" s="683"/>
      <c r="FP653" s="683"/>
      <c r="FQ653" s="683"/>
      <c r="FR653" s="683"/>
      <c r="FS653" s="683"/>
      <c r="FT653" s="683"/>
      <c r="FU653" s="683"/>
      <c r="FV653" s="683"/>
      <c r="FW653" s="683"/>
      <c r="FX653" s="683"/>
      <c r="FY653" s="683"/>
      <c r="FZ653" s="683"/>
      <c r="GA653" s="683"/>
      <c r="GB653" s="683"/>
      <c r="GC653" s="683"/>
      <c r="GD653" s="683"/>
      <c r="GE653" s="683"/>
      <c r="GF653" s="683"/>
      <c r="GG653" s="683"/>
      <c r="GH653" s="683"/>
      <c r="GI653" s="683"/>
      <c r="GJ653" s="683"/>
      <c r="GK653" s="683"/>
      <c r="GL653" s="683"/>
      <c r="GM653" s="683"/>
      <c r="GN653" s="683"/>
      <c r="GO653" s="683"/>
      <c r="GP653" s="683"/>
      <c r="GQ653" s="683"/>
      <c r="GR653" s="683"/>
      <c r="GS653" s="683"/>
      <c r="GT653" s="683"/>
      <c r="GU653" s="683"/>
      <c r="GV653" s="683"/>
      <c r="GW653" s="683"/>
      <c r="GX653" s="683"/>
      <c r="GY653" s="683"/>
      <c r="GZ653" s="683"/>
      <c r="HA653" s="683"/>
      <c r="HB653" s="683"/>
      <c r="HC653" s="683"/>
      <c r="HD653" s="683"/>
      <c r="HE653" s="683"/>
      <c r="HF653" s="683"/>
      <c r="HG653" s="683"/>
      <c r="HH653" s="683"/>
      <c r="HI653" s="683"/>
      <c r="HJ653" s="683"/>
      <c r="HK653" s="683"/>
      <c r="HL653" s="683"/>
      <c r="HM653" s="683"/>
      <c r="HN653" s="683"/>
      <c r="HO653" s="683"/>
      <c r="HP653" s="683"/>
      <c r="HQ653" s="683"/>
      <c r="HR653" s="683"/>
      <c r="HS653" s="683"/>
      <c r="HT653" s="683"/>
      <c r="HU653" s="683"/>
      <c r="HV653" s="683"/>
      <c r="HW653" s="683"/>
      <c r="HX653" s="683"/>
      <c r="HY653" s="683"/>
      <c r="HZ653" s="683"/>
      <c r="IA653" s="683"/>
      <c r="IB653" s="683"/>
      <c r="IC653" s="683"/>
      <c r="ID653" s="683"/>
      <c r="IE653" s="683"/>
      <c r="IF653" s="683"/>
      <c r="IG653" s="683"/>
      <c r="IH653" s="683"/>
      <c r="II653" s="683"/>
      <c r="IJ653" s="683"/>
      <c r="IK653" s="683"/>
      <c r="IL653" s="683"/>
      <c r="IM653" s="683"/>
      <c r="IN653" s="683"/>
      <c r="IO653" s="683"/>
      <c r="IP653" s="683"/>
      <c r="IQ653" s="683"/>
      <c r="IR653" s="683"/>
      <c r="IS653" s="683"/>
      <c r="IT653" s="683"/>
      <c r="IU653" s="683"/>
      <c r="IV653" s="683"/>
    </row>
    <row r="654" spans="1:256" s="679" customFormat="1" ht="17.25" customHeight="1">
      <c r="A654" s="697" t="s">
        <v>634</v>
      </c>
      <c r="B654" s="695">
        <v>3884</v>
      </c>
      <c r="C654" s="696">
        <v>3884</v>
      </c>
      <c r="D654" s="414">
        <f t="shared" si="10"/>
        <v>100</v>
      </c>
      <c r="F654" s="683"/>
      <c r="G654" s="683"/>
      <c r="H654" s="683"/>
      <c r="I654" s="683"/>
      <c r="J654" s="683"/>
      <c r="K654" s="683"/>
      <c r="L654" s="683"/>
      <c r="M654" s="683"/>
      <c r="N654" s="683"/>
      <c r="O654" s="683"/>
      <c r="P654" s="683"/>
      <c r="Q654" s="683"/>
      <c r="R654" s="683"/>
      <c r="S654" s="683"/>
      <c r="T654" s="683"/>
      <c r="U654" s="683"/>
      <c r="V654" s="683"/>
      <c r="W654" s="683"/>
      <c r="X654" s="683"/>
      <c r="Y654" s="683"/>
      <c r="Z654" s="683"/>
      <c r="AA654" s="683"/>
      <c r="AB654" s="683"/>
      <c r="AC654" s="683"/>
      <c r="AD654" s="683"/>
      <c r="AE654" s="683"/>
      <c r="AF654" s="683"/>
      <c r="AG654" s="683"/>
      <c r="AH654" s="683"/>
      <c r="AI654" s="683"/>
      <c r="AJ654" s="683"/>
      <c r="AK654" s="683"/>
      <c r="AL654" s="683"/>
      <c r="AM654" s="683"/>
      <c r="AN654" s="683"/>
      <c r="AO654" s="683"/>
      <c r="AP654" s="683"/>
      <c r="AQ654" s="683"/>
      <c r="AR654" s="683"/>
      <c r="AS654" s="683"/>
      <c r="AT654" s="683"/>
      <c r="AU654" s="683"/>
      <c r="AV654" s="683"/>
      <c r="AW654" s="683"/>
      <c r="AX654" s="683"/>
      <c r="AY654" s="683"/>
      <c r="AZ654" s="683"/>
      <c r="BA654" s="683"/>
      <c r="BB654" s="683"/>
      <c r="BC654" s="683"/>
      <c r="BD654" s="683"/>
      <c r="BE654" s="683"/>
      <c r="BF654" s="683"/>
      <c r="BG654" s="683"/>
      <c r="BH654" s="683"/>
      <c r="BI654" s="683"/>
      <c r="BJ654" s="683"/>
      <c r="BK654" s="683"/>
      <c r="BL654" s="683"/>
      <c r="BM654" s="683"/>
      <c r="BN654" s="683"/>
      <c r="BO654" s="683"/>
      <c r="BP654" s="683"/>
      <c r="BQ654" s="683"/>
      <c r="BR654" s="683"/>
      <c r="BS654" s="683"/>
      <c r="BT654" s="683"/>
      <c r="BU654" s="683"/>
      <c r="BV654" s="683"/>
      <c r="BW654" s="683"/>
      <c r="BX654" s="683"/>
      <c r="BY654" s="683"/>
      <c r="BZ654" s="683"/>
      <c r="CA654" s="683"/>
      <c r="CB654" s="683"/>
      <c r="CC654" s="683"/>
      <c r="CD654" s="683"/>
      <c r="CE654" s="683"/>
      <c r="CF654" s="683"/>
      <c r="CG654" s="683"/>
      <c r="CH654" s="683"/>
      <c r="CI654" s="683"/>
      <c r="CJ654" s="683"/>
      <c r="CK654" s="683"/>
      <c r="CL654" s="683"/>
      <c r="CM654" s="683"/>
      <c r="CN654" s="683"/>
      <c r="CO654" s="683"/>
      <c r="CP654" s="683"/>
      <c r="CQ654" s="683"/>
      <c r="CR654" s="683"/>
      <c r="CS654" s="683"/>
      <c r="CT654" s="683"/>
      <c r="CU654" s="683"/>
      <c r="CV654" s="683"/>
      <c r="CW654" s="683"/>
      <c r="CX654" s="683"/>
      <c r="CY654" s="683"/>
      <c r="CZ654" s="683"/>
      <c r="DA654" s="683"/>
      <c r="DB654" s="683"/>
      <c r="DC654" s="683"/>
      <c r="DD654" s="683"/>
      <c r="DE654" s="683"/>
      <c r="DF654" s="683"/>
      <c r="DG654" s="683"/>
      <c r="DH654" s="683"/>
      <c r="DI654" s="683"/>
      <c r="DJ654" s="683"/>
      <c r="DK654" s="683"/>
      <c r="DL654" s="683"/>
      <c r="DM654" s="683"/>
      <c r="DN654" s="683"/>
      <c r="DO654" s="683"/>
      <c r="DP654" s="683"/>
      <c r="DQ654" s="683"/>
      <c r="DR654" s="683"/>
      <c r="DS654" s="683"/>
      <c r="DT654" s="683"/>
      <c r="DU654" s="683"/>
      <c r="DV654" s="683"/>
      <c r="DW654" s="683"/>
      <c r="DX654" s="683"/>
      <c r="DY654" s="683"/>
      <c r="DZ654" s="683"/>
      <c r="EA654" s="683"/>
      <c r="EB654" s="683"/>
      <c r="EC654" s="683"/>
      <c r="ED654" s="683"/>
      <c r="EE654" s="683"/>
      <c r="EF654" s="683"/>
      <c r="EG654" s="683"/>
      <c r="EH654" s="683"/>
      <c r="EI654" s="683"/>
      <c r="EJ654" s="683"/>
      <c r="EK654" s="683"/>
      <c r="EL654" s="683"/>
      <c r="EM654" s="683"/>
      <c r="EN654" s="683"/>
      <c r="EO654" s="683"/>
      <c r="EP654" s="683"/>
      <c r="EQ654" s="683"/>
      <c r="ER654" s="683"/>
      <c r="ES654" s="683"/>
      <c r="ET654" s="683"/>
      <c r="EU654" s="683"/>
      <c r="EV654" s="683"/>
      <c r="EW654" s="683"/>
      <c r="EX654" s="683"/>
      <c r="EY654" s="683"/>
      <c r="EZ654" s="683"/>
      <c r="FA654" s="683"/>
      <c r="FB654" s="683"/>
      <c r="FC654" s="683"/>
      <c r="FD654" s="683"/>
      <c r="FE654" s="683"/>
      <c r="FF654" s="683"/>
      <c r="FG654" s="683"/>
      <c r="FH654" s="683"/>
      <c r="FI654" s="683"/>
      <c r="FJ654" s="683"/>
      <c r="FK654" s="683"/>
      <c r="FL654" s="683"/>
      <c r="FM654" s="683"/>
      <c r="FN654" s="683"/>
      <c r="FO654" s="683"/>
      <c r="FP654" s="683"/>
      <c r="FQ654" s="683"/>
      <c r="FR654" s="683"/>
      <c r="FS654" s="683"/>
      <c r="FT654" s="683"/>
      <c r="FU654" s="683"/>
      <c r="FV654" s="683"/>
      <c r="FW654" s="683"/>
      <c r="FX654" s="683"/>
      <c r="FY654" s="683"/>
      <c r="FZ654" s="683"/>
      <c r="GA654" s="683"/>
      <c r="GB654" s="683"/>
      <c r="GC654" s="683"/>
      <c r="GD654" s="683"/>
      <c r="GE654" s="683"/>
      <c r="GF654" s="683"/>
      <c r="GG654" s="683"/>
      <c r="GH654" s="683"/>
      <c r="GI654" s="683"/>
      <c r="GJ654" s="683"/>
      <c r="GK654" s="683"/>
      <c r="GL654" s="683"/>
      <c r="GM654" s="683"/>
      <c r="GN654" s="683"/>
      <c r="GO654" s="683"/>
      <c r="GP654" s="683"/>
      <c r="GQ654" s="683"/>
      <c r="GR654" s="683"/>
      <c r="GS654" s="683"/>
      <c r="GT654" s="683"/>
      <c r="GU654" s="683"/>
      <c r="GV654" s="683"/>
      <c r="GW654" s="683"/>
      <c r="GX654" s="683"/>
      <c r="GY654" s="683"/>
      <c r="GZ654" s="683"/>
      <c r="HA654" s="683"/>
      <c r="HB654" s="683"/>
      <c r="HC654" s="683"/>
      <c r="HD654" s="683"/>
      <c r="HE654" s="683"/>
      <c r="HF654" s="683"/>
      <c r="HG654" s="683"/>
      <c r="HH654" s="683"/>
      <c r="HI654" s="683"/>
      <c r="HJ654" s="683"/>
      <c r="HK654" s="683"/>
      <c r="HL654" s="683"/>
      <c r="HM654" s="683"/>
      <c r="HN654" s="683"/>
      <c r="HO654" s="683"/>
      <c r="HP654" s="683"/>
      <c r="HQ654" s="683"/>
      <c r="HR654" s="683"/>
      <c r="HS654" s="683"/>
      <c r="HT654" s="683"/>
      <c r="HU654" s="683"/>
      <c r="HV654" s="683"/>
      <c r="HW654" s="683"/>
      <c r="HX654" s="683"/>
      <c r="HY654" s="683"/>
      <c r="HZ654" s="683"/>
      <c r="IA654" s="683"/>
      <c r="IB654" s="683"/>
      <c r="IC654" s="683"/>
      <c r="ID654" s="683"/>
      <c r="IE654" s="683"/>
      <c r="IF654" s="683"/>
      <c r="IG654" s="683"/>
      <c r="IH654" s="683"/>
      <c r="II654" s="683"/>
      <c r="IJ654" s="683"/>
      <c r="IK654" s="683"/>
      <c r="IL654" s="683"/>
      <c r="IM654" s="683"/>
      <c r="IN654" s="683"/>
      <c r="IO654" s="683"/>
      <c r="IP654" s="683"/>
      <c r="IQ654" s="683"/>
      <c r="IR654" s="683"/>
      <c r="IS654" s="683"/>
      <c r="IT654" s="683"/>
      <c r="IU654" s="683"/>
      <c r="IV654" s="683"/>
    </row>
    <row r="655" spans="1:256" s="679" customFormat="1" ht="17.25" customHeight="1">
      <c r="A655" s="697" t="s">
        <v>635</v>
      </c>
      <c r="B655" s="695">
        <v>243</v>
      </c>
      <c r="C655" s="696">
        <v>243</v>
      </c>
      <c r="D655" s="414">
        <f t="shared" si="10"/>
        <v>100</v>
      </c>
      <c r="F655" s="683"/>
      <c r="G655" s="683"/>
      <c r="H655" s="683"/>
      <c r="I655" s="683"/>
      <c r="J655" s="683"/>
      <c r="K655" s="683"/>
      <c r="L655" s="683"/>
      <c r="M655" s="683"/>
      <c r="N655" s="683"/>
      <c r="O655" s="683"/>
      <c r="P655" s="683"/>
      <c r="Q655" s="683"/>
      <c r="R655" s="683"/>
      <c r="S655" s="683"/>
      <c r="T655" s="683"/>
      <c r="U655" s="683"/>
      <c r="V655" s="683"/>
      <c r="W655" s="683"/>
      <c r="X655" s="683"/>
      <c r="Y655" s="683"/>
      <c r="Z655" s="683"/>
      <c r="AA655" s="683"/>
      <c r="AB655" s="683"/>
      <c r="AC655" s="683"/>
      <c r="AD655" s="683"/>
      <c r="AE655" s="683"/>
      <c r="AF655" s="683"/>
      <c r="AG655" s="683"/>
      <c r="AH655" s="683"/>
      <c r="AI655" s="683"/>
      <c r="AJ655" s="683"/>
      <c r="AK655" s="683"/>
      <c r="AL655" s="683"/>
      <c r="AM655" s="683"/>
      <c r="AN655" s="683"/>
      <c r="AO655" s="683"/>
      <c r="AP655" s="683"/>
      <c r="AQ655" s="683"/>
      <c r="AR655" s="683"/>
      <c r="AS655" s="683"/>
      <c r="AT655" s="683"/>
      <c r="AU655" s="683"/>
      <c r="AV655" s="683"/>
      <c r="AW655" s="683"/>
      <c r="AX655" s="683"/>
      <c r="AY655" s="683"/>
      <c r="AZ655" s="683"/>
      <c r="BA655" s="683"/>
      <c r="BB655" s="683"/>
      <c r="BC655" s="683"/>
      <c r="BD655" s="683"/>
      <c r="BE655" s="683"/>
      <c r="BF655" s="683"/>
      <c r="BG655" s="683"/>
      <c r="BH655" s="683"/>
      <c r="BI655" s="683"/>
      <c r="BJ655" s="683"/>
      <c r="BK655" s="683"/>
      <c r="BL655" s="683"/>
      <c r="BM655" s="683"/>
      <c r="BN655" s="683"/>
      <c r="BO655" s="683"/>
      <c r="BP655" s="683"/>
      <c r="BQ655" s="683"/>
      <c r="BR655" s="683"/>
      <c r="BS655" s="683"/>
      <c r="BT655" s="683"/>
      <c r="BU655" s="683"/>
      <c r="BV655" s="683"/>
      <c r="BW655" s="683"/>
      <c r="BX655" s="683"/>
      <c r="BY655" s="683"/>
      <c r="BZ655" s="683"/>
      <c r="CA655" s="683"/>
      <c r="CB655" s="683"/>
      <c r="CC655" s="683"/>
      <c r="CD655" s="683"/>
      <c r="CE655" s="683"/>
      <c r="CF655" s="683"/>
      <c r="CG655" s="683"/>
      <c r="CH655" s="683"/>
      <c r="CI655" s="683"/>
      <c r="CJ655" s="683"/>
      <c r="CK655" s="683"/>
      <c r="CL655" s="683"/>
      <c r="CM655" s="683"/>
      <c r="CN655" s="683"/>
      <c r="CO655" s="683"/>
      <c r="CP655" s="683"/>
      <c r="CQ655" s="683"/>
      <c r="CR655" s="683"/>
      <c r="CS655" s="683"/>
      <c r="CT655" s="683"/>
      <c r="CU655" s="683"/>
      <c r="CV655" s="683"/>
      <c r="CW655" s="683"/>
      <c r="CX655" s="683"/>
      <c r="CY655" s="683"/>
      <c r="CZ655" s="683"/>
      <c r="DA655" s="683"/>
      <c r="DB655" s="683"/>
      <c r="DC655" s="683"/>
      <c r="DD655" s="683"/>
      <c r="DE655" s="683"/>
      <c r="DF655" s="683"/>
      <c r="DG655" s="683"/>
      <c r="DH655" s="683"/>
      <c r="DI655" s="683"/>
      <c r="DJ655" s="683"/>
      <c r="DK655" s="683"/>
      <c r="DL655" s="683"/>
      <c r="DM655" s="683"/>
      <c r="DN655" s="683"/>
      <c r="DO655" s="683"/>
      <c r="DP655" s="683"/>
      <c r="DQ655" s="683"/>
      <c r="DR655" s="683"/>
      <c r="DS655" s="683"/>
      <c r="DT655" s="683"/>
      <c r="DU655" s="683"/>
      <c r="DV655" s="683"/>
      <c r="DW655" s="683"/>
      <c r="DX655" s="683"/>
      <c r="DY655" s="683"/>
      <c r="DZ655" s="683"/>
      <c r="EA655" s="683"/>
      <c r="EB655" s="683"/>
      <c r="EC655" s="683"/>
      <c r="ED655" s="683"/>
      <c r="EE655" s="683"/>
      <c r="EF655" s="683"/>
      <c r="EG655" s="683"/>
      <c r="EH655" s="683"/>
      <c r="EI655" s="683"/>
      <c r="EJ655" s="683"/>
      <c r="EK655" s="683"/>
      <c r="EL655" s="683"/>
      <c r="EM655" s="683"/>
      <c r="EN655" s="683"/>
      <c r="EO655" s="683"/>
      <c r="EP655" s="683"/>
      <c r="EQ655" s="683"/>
      <c r="ER655" s="683"/>
      <c r="ES655" s="683"/>
      <c r="ET655" s="683"/>
      <c r="EU655" s="683"/>
      <c r="EV655" s="683"/>
      <c r="EW655" s="683"/>
      <c r="EX655" s="683"/>
      <c r="EY655" s="683"/>
      <c r="EZ655" s="683"/>
      <c r="FA655" s="683"/>
      <c r="FB655" s="683"/>
      <c r="FC655" s="683"/>
      <c r="FD655" s="683"/>
      <c r="FE655" s="683"/>
      <c r="FF655" s="683"/>
      <c r="FG655" s="683"/>
      <c r="FH655" s="683"/>
      <c r="FI655" s="683"/>
      <c r="FJ655" s="683"/>
      <c r="FK655" s="683"/>
      <c r="FL655" s="683"/>
      <c r="FM655" s="683"/>
      <c r="FN655" s="683"/>
      <c r="FO655" s="683"/>
      <c r="FP655" s="683"/>
      <c r="FQ655" s="683"/>
      <c r="FR655" s="683"/>
      <c r="FS655" s="683"/>
      <c r="FT655" s="683"/>
      <c r="FU655" s="683"/>
      <c r="FV655" s="683"/>
      <c r="FW655" s="683"/>
      <c r="FX655" s="683"/>
      <c r="FY655" s="683"/>
      <c r="FZ655" s="683"/>
      <c r="GA655" s="683"/>
      <c r="GB655" s="683"/>
      <c r="GC655" s="683"/>
      <c r="GD655" s="683"/>
      <c r="GE655" s="683"/>
      <c r="GF655" s="683"/>
      <c r="GG655" s="683"/>
      <c r="GH655" s="683"/>
      <c r="GI655" s="683"/>
      <c r="GJ655" s="683"/>
      <c r="GK655" s="683"/>
      <c r="GL655" s="683"/>
      <c r="GM655" s="683"/>
      <c r="GN655" s="683"/>
      <c r="GO655" s="683"/>
      <c r="GP655" s="683"/>
      <c r="GQ655" s="683"/>
      <c r="GR655" s="683"/>
      <c r="GS655" s="683"/>
      <c r="GT655" s="683"/>
      <c r="GU655" s="683"/>
      <c r="GV655" s="683"/>
      <c r="GW655" s="683"/>
      <c r="GX655" s="683"/>
      <c r="GY655" s="683"/>
      <c r="GZ655" s="683"/>
      <c r="HA655" s="683"/>
      <c r="HB655" s="683"/>
      <c r="HC655" s="683"/>
      <c r="HD655" s="683"/>
      <c r="HE655" s="683"/>
      <c r="HF655" s="683"/>
      <c r="HG655" s="683"/>
      <c r="HH655" s="683"/>
      <c r="HI655" s="683"/>
      <c r="HJ655" s="683"/>
      <c r="HK655" s="683"/>
      <c r="HL655" s="683"/>
      <c r="HM655" s="683"/>
      <c r="HN655" s="683"/>
      <c r="HO655" s="683"/>
      <c r="HP655" s="683"/>
      <c r="HQ655" s="683"/>
      <c r="HR655" s="683"/>
      <c r="HS655" s="683"/>
      <c r="HT655" s="683"/>
      <c r="HU655" s="683"/>
      <c r="HV655" s="683"/>
      <c r="HW655" s="683"/>
      <c r="HX655" s="683"/>
      <c r="HY655" s="683"/>
      <c r="HZ655" s="683"/>
      <c r="IA655" s="683"/>
      <c r="IB655" s="683"/>
      <c r="IC655" s="683"/>
      <c r="ID655" s="683"/>
      <c r="IE655" s="683"/>
      <c r="IF655" s="683"/>
      <c r="IG655" s="683"/>
      <c r="IH655" s="683"/>
      <c r="II655" s="683"/>
      <c r="IJ655" s="683"/>
      <c r="IK655" s="683"/>
      <c r="IL655" s="683"/>
      <c r="IM655" s="683"/>
      <c r="IN655" s="683"/>
      <c r="IO655" s="683"/>
      <c r="IP655" s="683"/>
      <c r="IQ655" s="683"/>
      <c r="IR655" s="683"/>
      <c r="IS655" s="683"/>
      <c r="IT655" s="683"/>
      <c r="IU655" s="683"/>
      <c r="IV655" s="683"/>
    </row>
    <row r="656" spans="1:256" s="679" customFormat="1" ht="17.25" customHeight="1">
      <c r="A656" s="697" t="s">
        <v>636</v>
      </c>
      <c r="B656" s="695">
        <v>1282</v>
      </c>
      <c r="C656" s="696">
        <v>1282</v>
      </c>
      <c r="D656" s="414">
        <f t="shared" si="10"/>
        <v>100</v>
      </c>
      <c r="F656" s="683"/>
      <c r="G656" s="683"/>
      <c r="H656" s="683"/>
      <c r="I656" s="683"/>
      <c r="J656" s="683"/>
      <c r="K656" s="683"/>
      <c r="L656" s="683"/>
      <c r="M656" s="683"/>
      <c r="N656" s="683"/>
      <c r="O656" s="683"/>
      <c r="P656" s="683"/>
      <c r="Q656" s="683"/>
      <c r="R656" s="683"/>
      <c r="S656" s="683"/>
      <c r="T656" s="683"/>
      <c r="U656" s="683"/>
      <c r="V656" s="683"/>
      <c r="W656" s="683"/>
      <c r="X656" s="683"/>
      <c r="Y656" s="683"/>
      <c r="Z656" s="683"/>
      <c r="AA656" s="683"/>
      <c r="AB656" s="683"/>
      <c r="AC656" s="683"/>
      <c r="AD656" s="683"/>
      <c r="AE656" s="683"/>
      <c r="AF656" s="683"/>
      <c r="AG656" s="683"/>
      <c r="AH656" s="683"/>
      <c r="AI656" s="683"/>
      <c r="AJ656" s="683"/>
      <c r="AK656" s="683"/>
      <c r="AL656" s="683"/>
      <c r="AM656" s="683"/>
      <c r="AN656" s="683"/>
      <c r="AO656" s="683"/>
      <c r="AP656" s="683"/>
      <c r="AQ656" s="683"/>
      <c r="AR656" s="683"/>
      <c r="AS656" s="683"/>
      <c r="AT656" s="683"/>
      <c r="AU656" s="683"/>
      <c r="AV656" s="683"/>
      <c r="AW656" s="683"/>
      <c r="AX656" s="683"/>
      <c r="AY656" s="683"/>
      <c r="AZ656" s="683"/>
      <c r="BA656" s="683"/>
      <c r="BB656" s="683"/>
      <c r="BC656" s="683"/>
      <c r="BD656" s="683"/>
      <c r="BE656" s="683"/>
      <c r="BF656" s="683"/>
      <c r="BG656" s="683"/>
      <c r="BH656" s="683"/>
      <c r="BI656" s="683"/>
      <c r="BJ656" s="683"/>
      <c r="BK656" s="683"/>
      <c r="BL656" s="683"/>
      <c r="BM656" s="683"/>
      <c r="BN656" s="683"/>
      <c r="BO656" s="683"/>
      <c r="BP656" s="683"/>
      <c r="BQ656" s="683"/>
      <c r="BR656" s="683"/>
      <c r="BS656" s="683"/>
      <c r="BT656" s="683"/>
      <c r="BU656" s="683"/>
      <c r="BV656" s="683"/>
      <c r="BW656" s="683"/>
      <c r="BX656" s="683"/>
      <c r="BY656" s="683"/>
      <c r="BZ656" s="683"/>
      <c r="CA656" s="683"/>
      <c r="CB656" s="683"/>
      <c r="CC656" s="683"/>
      <c r="CD656" s="683"/>
      <c r="CE656" s="683"/>
      <c r="CF656" s="683"/>
      <c r="CG656" s="683"/>
      <c r="CH656" s="683"/>
      <c r="CI656" s="683"/>
      <c r="CJ656" s="683"/>
      <c r="CK656" s="683"/>
      <c r="CL656" s="683"/>
      <c r="CM656" s="683"/>
      <c r="CN656" s="683"/>
      <c r="CO656" s="683"/>
      <c r="CP656" s="683"/>
      <c r="CQ656" s="683"/>
      <c r="CR656" s="683"/>
      <c r="CS656" s="683"/>
      <c r="CT656" s="683"/>
      <c r="CU656" s="683"/>
      <c r="CV656" s="683"/>
      <c r="CW656" s="683"/>
      <c r="CX656" s="683"/>
      <c r="CY656" s="683"/>
      <c r="CZ656" s="683"/>
      <c r="DA656" s="683"/>
      <c r="DB656" s="683"/>
      <c r="DC656" s="683"/>
      <c r="DD656" s="683"/>
      <c r="DE656" s="683"/>
      <c r="DF656" s="683"/>
      <c r="DG656" s="683"/>
      <c r="DH656" s="683"/>
      <c r="DI656" s="683"/>
      <c r="DJ656" s="683"/>
      <c r="DK656" s="683"/>
      <c r="DL656" s="683"/>
      <c r="DM656" s="683"/>
      <c r="DN656" s="683"/>
      <c r="DO656" s="683"/>
      <c r="DP656" s="683"/>
      <c r="DQ656" s="683"/>
      <c r="DR656" s="683"/>
      <c r="DS656" s="683"/>
      <c r="DT656" s="683"/>
      <c r="DU656" s="683"/>
      <c r="DV656" s="683"/>
      <c r="DW656" s="683"/>
      <c r="DX656" s="683"/>
      <c r="DY656" s="683"/>
      <c r="DZ656" s="683"/>
      <c r="EA656" s="683"/>
      <c r="EB656" s="683"/>
      <c r="EC656" s="683"/>
      <c r="ED656" s="683"/>
      <c r="EE656" s="683"/>
      <c r="EF656" s="683"/>
      <c r="EG656" s="683"/>
      <c r="EH656" s="683"/>
      <c r="EI656" s="683"/>
      <c r="EJ656" s="683"/>
      <c r="EK656" s="683"/>
      <c r="EL656" s="683"/>
      <c r="EM656" s="683"/>
      <c r="EN656" s="683"/>
      <c r="EO656" s="683"/>
      <c r="EP656" s="683"/>
      <c r="EQ656" s="683"/>
      <c r="ER656" s="683"/>
      <c r="ES656" s="683"/>
      <c r="ET656" s="683"/>
      <c r="EU656" s="683"/>
      <c r="EV656" s="683"/>
      <c r="EW656" s="683"/>
      <c r="EX656" s="683"/>
      <c r="EY656" s="683"/>
      <c r="EZ656" s="683"/>
      <c r="FA656" s="683"/>
      <c r="FB656" s="683"/>
      <c r="FC656" s="683"/>
      <c r="FD656" s="683"/>
      <c r="FE656" s="683"/>
      <c r="FF656" s="683"/>
      <c r="FG656" s="683"/>
      <c r="FH656" s="683"/>
      <c r="FI656" s="683"/>
      <c r="FJ656" s="683"/>
      <c r="FK656" s="683"/>
      <c r="FL656" s="683"/>
      <c r="FM656" s="683"/>
      <c r="FN656" s="683"/>
      <c r="FO656" s="683"/>
      <c r="FP656" s="683"/>
      <c r="FQ656" s="683"/>
      <c r="FR656" s="683"/>
      <c r="FS656" s="683"/>
      <c r="FT656" s="683"/>
      <c r="FU656" s="683"/>
      <c r="FV656" s="683"/>
      <c r="FW656" s="683"/>
      <c r="FX656" s="683"/>
      <c r="FY656" s="683"/>
      <c r="FZ656" s="683"/>
      <c r="GA656" s="683"/>
      <c r="GB656" s="683"/>
      <c r="GC656" s="683"/>
      <c r="GD656" s="683"/>
      <c r="GE656" s="683"/>
      <c r="GF656" s="683"/>
      <c r="GG656" s="683"/>
      <c r="GH656" s="683"/>
      <c r="GI656" s="683"/>
      <c r="GJ656" s="683"/>
      <c r="GK656" s="683"/>
      <c r="GL656" s="683"/>
      <c r="GM656" s="683"/>
      <c r="GN656" s="683"/>
      <c r="GO656" s="683"/>
      <c r="GP656" s="683"/>
      <c r="GQ656" s="683"/>
      <c r="GR656" s="683"/>
      <c r="GS656" s="683"/>
      <c r="GT656" s="683"/>
      <c r="GU656" s="683"/>
      <c r="GV656" s="683"/>
      <c r="GW656" s="683"/>
      <c r="GX656" s="683"/>
      <c r="GY656" s="683"/>
      <c r="GZ656" s="683"/>
      <c r="HA656" s="683"/>
      <c r="HB656" s="683"/>
      <c r="HC656" s="683"/>
      <c r="HD656" s="683"/>
      <c r="HE656" s="683"/>
      <c r="HF656" s="683"/>
      <c r="HG656" s="683"/>
      <c r="HH656" s="683"/>
      <c r="HI656" s="683"/>
      <c r="HJ656" s="683"/>
      <c r="HK656" s="683"/>
      <c r="HL656" s="683"/>
      <c r="HM656" s="683"/>
      <c r="HN656" s="683"/>
      <c r="HO656" s="683"/>
      <c r="HP656" s="683"/>
      <c r="HQ656" s="683"/>
      <c r="HR656" s="683"/>
      <c r="HS656" s="683"/>
      <c r="HT656" s="683"/>
      <c r="HU656" s="683"/>
      <c r="HV656" s="683"/>
      <c r="HW656" s="683"/>
      <c r="HX656" s="683"/>
      <c r="HY656" s="683"/>
      <c r="HZ656" s="683"/>
      <c r="IA656" s="683"/>
      <c r="IB656" s="683"/>
      <c r="IC656" s="683"/>
      <c r="ID656" s="683"/>
      <c r="IE656" s="683"/>
      <c r="IF656" s="683"/>
      <c r="IG656" s="683"/>
      <c r="IH656" s="683"/>
      <c r="II656" s="683"/>
      <c r="IJ656" s="683"/>
      <c r="IK656" s="683"/>
      <c r="IL656" s="683"/>
      <c r="IM656" s="683"/>
      <c r="IN656" s="683"/>
      <c r="IO656" s="683"/>
      <c r="IP656" s="683"/>
      <c r="IQ656" s="683"/>
      <c r="IR656" s="683"/>
      <c r="IS656" s="683"/>
      <c r="IT656" s="683"/>
      <c r="IU656" s="683"/>
      <c r="IV656" s="683"/>
    </row>
    <row r="657" spans="1:256" s="679" customFormat="1" ht="17.25" customHeight="1">
      <c r="A657" s="697" t="s">
        <v>637</v>
      </c>
      <c r="B657" s="695">
        <v>2174</v>
      </c>
      <c r="C657" s="696">
        <v>2174</v>
      </c>
      <c r="D657" s="414">
        <f t="shared" si="10"/>
        <v>100</v>
      </c>
      <c r="F657" s="683"/>
      <c r="G657" s="683"/>
      <c r="H657" s="683"/>
      <c r="I657" s="683"/>
      <c r="J657" s="683"/>
      <c r="K657" s="683"/>
      <c r="L657" s="683"/>
      <c r="M657" s="683"/>
      <c r="N657" s="683"/>
      <c r="O657" s="683"/>
      <c r="P657" s="683"/>
      <c r="Q657" s="683"/>
      <c r="R657" s="683"/>
      <c r="S657" s="683"/>
      <c r="T657" s="683"/>
      <c r="U657" s="683"/>
      <c r="V657" s="683"/>
      <c r="W657" s="683"/>
      <c r="X657" s="683"/>
      <c r="Y657" s="683"/>
      <c r="Z657" s="683"/>
      <c r="AA657" s="683"/>
      <c r="AB657" s="683"/>
      <c r="AC657" s="683"/>
      <c r="AD657" s="683"/>
      <c r="AE657" s="683"/>
      <c r="AF657" s="683"/>
      <c r="AG657" s="683"/>
      <c r="AH657" s="683"/>
      <c r="AI657" s="683"/>
      <c r="AJ657" s="683"/>
      <c r="AK657" s="683"/>
      <c r="AL657" s="683"/>
      <c r="AM657" s="683"/>
      <c r="AN657" s="683"/>
      <c r="AO657" s="683"/>
      <c r="AP657" s="683"/>
      <c r="AQ657" s="683"/>
      <c r="AR657" s="683"/>
      <c r="AS657" s="683"/>
      <c r="AT657" s="683"/>
      <c r="AU657" s="683"/>
      <c r="AV657" s="683"/>
      <c r="AW657" s="683"/>
      <c r="AX657" s="683"/>
      <c r="AY657" s="683"/>
      <c r="AZ657" s="683"/>
      <c r="BA657" s="683"/>
      <c r="BB657" s="683"/>
      <c r="BC657" s="683"/>
      <c r="BD657" s="683"/>
      <c r="BE657" s="683"/>
      <c r="BF657" s="683"/>
      <c r="BG657" s="683"/>
      <c r="BH657" s="683"/>
      <c r="BI657" s="683"/>
      <c r="BJ657" s="683"/>
      <c r="BK657" s="683"/>
      <c r="BL657" s="683"/>
      <c r="BM657" s="683"/>
      <c r="BN657" s="683"/>
      <c r="BO657" s="683"/>
      <c r="BP657" s="683"/>
      <c r="BQ657" s="683"/>
      <c r="BR657" s="683"/>
      <c r="BS657" s="683"/>
      <c r="BT657" s="683"/>
      <c r="BU657" s="683"/>
      <c r="BV657" s="683"/>
      <c r="BW657" s="683"/>
      <c r="BX657" s="683"/>
      <c r="BY657" s="683"/>
      <c r="BZ657" s="683"/>
      <c r="CA657" s="683"/>
      <c r="CB657" s="683"/>
      <c r="CC657" s="683"/>
      <c r="CD657" s="683"/>
      <c r="CE657" s="683"/>
      <c r="CF657" s="683"/>
      <c r="CG657" s="683"/>
      <c r="CH657" s="683"/>
      <c r="CI657" s="683"/>
      <c r="CJ657" s="683"/>
      <c r="CK657" s="683"/>
      <c r="CL657" s="683"/>
      <c r="CM657" s="683"/>
      <c r="CN657" s="683"/>
      <c r="CO657" s="683"/>
      <c r="CP657" s="683"/>
      <c r="CQ657" s="683"/>
      <c r="CR657" s="683"/>
      <c r="CS657" s="683"/>
      <c r="CT657" s="683"/>
      <c r="CU657" s="683"/>
      <c r="CV657" s="683"/>
      <c r="CW657" s="683"/>
      <c r="CX657" s="683"/>
      <c r="CY657" s="683"/>
      <c r="CZ657" s="683"/>
      <c r="DA657" s="683"/>
      <c r="DB657" s="683"/>
      <c r="DC657" s="683"/>
      <c r="DD657" s="683"/>
      <c r="DE657" s="683"/>
      <c r="DF657" s="683"/>
      <c r="DG657" s="683"/>
      <c r="DH657" s="683"/>
      <c r="DI657" s="683"/>
      <c r="DJ657" s="683"/>
      <c r="DK657" s="683"/>
      <c r="DL657" s="683"/>
      <c r="DM657" s="683"/>
      <c r="DN657" s="683"/>
      <c r="DO657" s="683"/>
      <c r="DP657" s="683"/>
      <c r="DQ657" s="683"/>
      <c r="DR657" s="683"/>
      <c r="DS657" s="683"/>
      <c r="DT657" s="683"/>
      <c r="DU657" s="683"/>
      <c r="DV657" s="683"/>
      <c r="DW657" s="683"/>
      <c r="DX657" s="683"/>
      <c r="DY657" s="683"/>
      <c r="DZ657" s="683"/>
      <c r="EA657" s="683"/>
      <c r="EB657" s="683"/>
      <c r="EC657" s="683"/>
      <c r="ED657" s="683"/>
      <c r="EE657" s="683"/>
      <c r="EF657" s="683"/>
      <c r="EG657" s="683"/>
      <c r="EH657" s="683"/>
      <c r="EI657" s="683"/>
      <c r="EJ657" s="683"/>
      <c r="EK657" s="683"/>
      <c r="EL657" s="683"/>
      <c r="EM657" s="683"/>
      <c r="EN657" s="683"/>
      <c r="EO657" s="683"/>
      <c r="EP657" s="683"/>
      <c r="EQ657" s="683"/>
      <c r="ER657" s="683"/>
      <c r="ES657" s="683"/>
      <c r="ET657" s="683"/>
      <c r="EU657" s="683"/>
      <c r="EV657" s="683"/>
      <c r="EW657" s="683"/>
      <c r="EX657" s="683"/>
      <c r="EY657" s="683"/>
      <c r="EZ657" s="683"/>
      <c r="FA657" s="683"/>
      <c r="FB657" s="683"/>
      <c r="FC657" s="683"/>
      <c r="FD657" s="683"/>
      <c r="FE657" s="683"/>
      <c r="FF657" s="683"/>
      <c r="FG657" s="683"/>
      <c r="FH657" s="683"/>
      <c r="FI657" s="683"/>
      <c r="FJ657" s="683"/>
      <c r="FK657" s="683"/>
      <c r="FL657" s="683"/>
      <c r="FM657" s="683"/>
      <c r="FN657" s="683"/>
      <c r="FO657" s="683"/>
      <c r="FP657" s="683"/>
      <c r="FQ657" s="683"/>
      <c r="FR657" s="683"/>
      <c r="FS657" s="683"/>
      <c r="FT657" s="683"/>
      <c r="FU657" s="683"/>
      <c r="FV657" s="683"/>
      <c r="FW657" s="683"/>
      <c r="FX657" s="683"/>
      <c r="FY657" s="683"/>
      <c r="FZ657" s="683"/>
      <c r="GA657" s="683"/>
      <c r="GB657" s="683"/>
      <c r="GC657" s="683"/>
      <c r="GD657" s="683"/>
      <c r="GE657" s="683"/>
      <c r="GF657" s="683"/>
      <c r="GG657" s="683"/>
      <c r="GH657" s="683"/>
      <c r="GI657" s="683"/>
      <c r="GJ657" s="683"/>
      <c r="GK657" s="683"/>
      <c r="GL657" s="683"/>
      <c r="GM657" s="683"/>
      <c r="GN657" s="683"/>
      <c r="GO657" s="683"/>
      <c r="GP657" s="683"/>
      <c r="GQ657" s="683"/>
      <c r="GR657" s="683"/>
      <c r="GS657" s="683"/>
      <c r="GT657" s="683"/>
      <c r="GU657" s="683"/>
      <c r="GV657" s="683"/>
      <c r="GW657" s="683"/>
      <c r="GX657" s="683"/>
      <c r="GY657" s="683"/>
      <c r="GZ657" s="683"/>
      <c r="HA657" s="683"/>
      <c r="HB657" s="683"/>
      <c r="HC657" s="683"/>
      <c r="HD657" s="683"/>
      <c r="HE657" s="683"/>
      <c r="HF657" s="683"/>
      <c r="HG657" s="683"/>
      <c r="HH657" s="683"/>
      <c r="HI657" s="683"/>
      <c r="HJ657" s="683"/>
      <c r="HK657" s="683"/>
      <c r="HL657" s="683"/>
      <c r="HM657" s="683"/>
      <c r="HN657" s="683"/>
      <c r="HO657" s="683"/>
      <c r="HP657" s="683"/>
      <c r="HQ657" s="683"/>
      <c r="HR657" s="683"/>
      <c r="HS657" s="683"/>
      <c r="HT657" s="683"/>
      <c r="HU657" s="683"/>
      <c r="HV657" s="683"/>
      <c r="HW657" s="683"/>
      <c r="HX657" s="683"/>
      <c r="HY657" s="683"/>
      <c r="HZ657" s="683"/>
      <c r="IA657" s="683"/>
      <c r="IB657" s="683"/>
      <c r="IC657" s="683"/>
      <c r="ID657" s="683"/>
      <c r="IE657" s="683"/>
      <c r="IF657" s="683"/>
      <c r="IG657" s="683"/>
      <c r="IH657" s="683"/>
      <c r="II657" s="683"/>
      <c r="IJ657" s="683"/>
      <c r="IK657" s="683"/>
      <c r="IL657" s="683"/>
      <c r="IM657" s="683"/>
      <c r="IN657" s="683"/>
      <c r="IO657" s="683"/>
      <c r="IP657" s="683"/>
      <c r="IQ657" s="683"/>
      <c r="IR657" s="683"/>
      <c r="IS657" s="683"/>
      <c r="IT657" s="683"/>
      <c r="IU657" s="683"/>
      <c r="IV657" s="683"/>
    </row>
    <row r="658" spans="1:256" s="679" customFormat="1" ht="17.25" customHeight="1">
      <c r="A658" s="697" t="s">
        <v>638</v>
      </c>
      <c r="B658" s="695">
        <v>11560</v>
      </c>
      <c r="C658" s="696">
        <v>11560</v>
      </c>
      <c r="D658" s="414">
        <f t="shared" si="10"/>
        <v>100</v>
      </c>
      <c r="F658" s="683"/>
      <c r="G658" s="683"/>
      <c r="H658" s="683"/>
      <c r="I658" s="683"/>
      <c r="J658" s="683"/>
      <c r="K658" s="683"/>
      <c r="L658" s="683"/>
      <c r="M658" s="683"/>
      <c r="N658" s="683"/>
      <c r="O658" s="683"/>
      <c r="P658" s="683"/>
      <c r="Q658" s="683"/>
      <c r="R658" s="683"/>
      <c r="S658" s="683"/>
      <c r="T658" s="683"/>
      <c r="U658" s="683"/>
      <c r="V658" s="683"/>
      <c r="W658" s="683"/>
      <c r="X658" s="683"/>
      <c r="Y658" s="683"/>
      <c r="Z658" s="683"/>
      <c r="AA658" s="683"/>
      <c r="AB658" s="683"/>
      <c r="AC658" s="683"/>
      <c r="AD658" s="683"/>
      <c r="AE658" s="683"/>
      <c r="AF658" s="683"/>
      <c r="AG658" s="683"/>
      <c r="AH658" s="683"/>
      <c r="AI658" s="683"/>
      <c r="AJ658" s="683"/>
      <c r="AK658" s="683"/>
      <c r="AL658" s="683"/>
      <c r="AM658" s="683"/>
      <c r="AN658" s="683"/>
      <c r="AO658" s="683"/>
      <c r="AP658" s="683"/>
      <c r="AQ658" s="683"/>
      <c r="AR658" s="683"/>
      <c r="AS658" s="683"/>
      <c r="AT658" s="683"/>
      <c r="AU658" s="683"/>
      <c r="AV658" s="683"/>
      <c r="AW658" s="683"/>
      <c r="AX658" s="683"/>
      <c r="AY658" s="683"/>
      <c r="AZ658" s="683"/>
      <c r="BA658" s="683"/>
      <c r="BB658" s="683"/>
      <c r="BC658" s="683"/>
      <c r="BD658" s="683"/>
      <c r="BE658" s="683"/>
      <c r="BF658" s="683"/>
      <c r="BG658" s="683"/>
      <c r="BH658" s="683"/>
      <c r="BI658" s="683"/>
      <c r="BJ658" s="683"/>
      <c r="BK658" s="683"/>
      <c r="BL658" s="683"/>
      <c r="BM658" s="683"/>
      <c r="BN658" s="683"/>
      <c r="BO658" s="683"/>
      <c r="BP658" s="683"/>
      <c r="BQ658" s="683"/>
      <c r="BR658" s="683"/>
      <c r="BS658" s="683"/>
      <c r="BT658" s="683"/>
      <c r="BU658" s="683"/>
      <c r="BV658" s="683"/>
      <c r="BW658" s="683"/>
      <c r="BX658" s="683"/>
      <c r="BY658" s="683"/>
      <c r="BZ658" s="683"/>
      <c r="CA658" s="683"/>
      <c r="CB658" s="683"/>
      <c r="CC658" s="683"/>
      <c r="CD658" s="683"/>
      <c r="CE658" s="683"/>
      <c r="CF658" s="683"/>
      <c r="CG658" s="683"/>
      <c r="CH658" s="683"/>
      <c r="CI658" s="683"/>
      <c r="CJ658" s="683"/>
      <c r="CK658" s="683"/>
      <c r="CL658" s="683"/>
      <c r="CM658" s="683"/>
      <c r="CN658" s="683"/>
      <c r="CO658" s="683"/>
      <c r="CP658" s="683"/>
      <c r="CQ658" s="683"/>
      <c r="CR658" s="683"/>
      <c r="CS658" s="683"/>
      <c r="CT658" s="683"/>
      <c r="CU658" s="683"/>
      <c r="CV658" s="683"/>
      <c r="CW658" s="683"/>
      <c r="CX658" s="683"/>
      <c r="CY658" s="683"/>
      <c r="CZ658" s="683"/>
      <c r="DA658" s="683"/>
      <c r="DB658" s="683"/>
      <c r="DC658" s="683"/>
      <c r="DD658" s="683"/>
      <c r="DE658" s="683"/>
      <c r="DF658" s="683"/>
      <c r="DG658" s="683"/>
      <c r="DH658" s="683"/>
      <c r="DI658" s="683"/>
      <c r="DJ658" s="683"/>
      <c r="DK658" s="683"/>
      <c r="DL658" s="683"/>
      <c r="DM658" s="683"/>
      <c r="DN658" s="683"/>
      <c r="DO658" s="683"/>
      <c r="DP658" s="683"/>
      <c r="DQ658" s="683"/>
      <c r="DR658" s="683"/>
      <c r="DS658" s="683"/>
      <c r="DT658" s="683"/>
      <c r="DU658" s="683"/>
      <c r="DV658" s="683"/>
      <c r="DW658" s="683"/>
      <c r="DX658" s="683"/>
      <c r="DY658" s="683"/>
      <c r="DZ658" s="683"/>
      <c r="EA658" s="683"/>
      <c r="EB658" s="683"/>
      <c r="EC658" s="683"/>
      <c r="ED658" s="683"/>
      <c r="EE658" s="683"/>
      <c r="EF658" s="683"/>
      <c r="EG658" s="683"/>
      <c r="EH658" s="683"/>
      <c r="EI658" s="683"/>
      <c r="EJ658" s="683"/>
      <c r="EK658" s="683"/>
      <c r="EL658" s="683"/>
      <c r="EM658" s="683"/>
      <c r="EN658" s="683"/>
      <c r="EO658" s="683"/>
      <c r="EP658" s="683"/>
      <c r="EQ658" s="683"/>
      <c r="ER658" s="683"/>
      <c r="ES658" s="683"/>
      <c r="ET658" s="683"/>
      <c r="EU658" s="683"/>
      <c r="EV658" s="683"/>
      <c r="EW658" s="683"/>
      <c r="EX658" s="683"/>
      <c r="EY658" s="683"/>
      <c r="EZ658" s="683"/>
      <c r="FA658" s="683"/>
      <c r="FB658" s="683"/>
      <c r="FC658" s="683"/>
      <c r="FD658" s="683"/>
      <c r="FE658" s="683"/>
      <c r="FF658" s="683"/>
      <c r="FG658" s="683"/>
      <c r="FH658" s="683"/>
      <c r="FI658" s="683"/>
      <c r="FJ658" s="683"/>
      <c r="FK658" s="683"/>
      <c r="FL658" s="683"/>
      <c r="FM658" s="683"/>
      <c r="FN658" s="683"/>
      <c r="FO658" s="683"/>
      <c r="FP658" s="683"/>
      <c r="FQ658" s="683"/>
      <c r="FR658" s="683"/>
      <c r="FS658" s="683"/>
      <c r="FT658" s="683"/>
      <c r="FU658" s="683"/>
      <c r="FV658" s="683"/>
      <c r="FW658" s="683"/>
      <c r="FX658" s="683"/>
      <c r="FY658" s="683"/>
      <c r="FZ658" s="683"/>
      <c r="GA658" s="683"/>
      <c r="GB658" s="683"/>
      <c r="GC658" s="683"/>
      <c r="GD658" s="683"/>
      <c r="GE658" s="683"/>
      <c r="GF658" s="683"/>
      <c r="GG658" s="683"/>
      <c r="GH658" s="683"/>
      <c r="GI658" s="683"/>
      <c r="GJ658" s="683"/>
      <c r="GK658" s="683"/>
      <c r="GL658" s="683"/>
      <c r="GM658" s="683"/>
      <c r="GN658" s="683"/>
      <c r="GO658" s="683"/>
      <c r="GP658" s="683"/>
      <c r="GQ658" s="683"/>
      <c r="GR658" s="683"/>
      <c r="GS658" s="683"/>
      <c r="GT658" s="683"/>
      <c r="GU658" s="683"/>
      <c r="GV658" s="683"/>
      <c r="GW658" s="683"/>
      <c r="GX658" s="683"/>
      <c r="GY658" s="683"/>
      <c r="GZ658" s="683"/>
      <c r="HA658" s="683"/>
      <c r="HB658" s="683"/>
      <c r="HC658" s="683"/>
      <c r="HD658" s="683"/>
      <c r="HE658" s="683"/>
      <c r="HF658" s="683"/>
      <c r="HG658" s="683"/>
      <c r="HH658" s="683"/>
      <c r="HI658" s="683"/>
      <c r="HJ658" s="683"/>
      <c r="HK658" s="683"/>
      <c r="HL658" s="683"/>
      <c r="HM658" s="683"/>
      <c r="HN658" s="683"/>
      <c r="HO658" s="683"/>
      <c r="HP658" s="683"/>
      <c r="HQ658" s="683"/>
      <c r="HR658" s="683"/>
      <c r="HS658" s="683"/>
      <c r="HT658" s="683"/>
      <c r="HU658" s="683"/>
      <c r="HV658" s="683"/>
      <c r="HW658" s="683"/>
      <c r="HX658" s="683"/>
      <c r="HY658" s="683"/>
      <c r="HZ658" s="683"/>
      <c r="IA658" s="683"/>
      <c r="IB658" s="683"/>
      <c r="IC658" s="683"/>
      <c r="ID658" s="683"/>
      <c r="IE658" s="683"/>
      <c r="IF658" s="683"/>
      <c r="IG658" s="683"/>
      <c r="IH658" s="683"/>
      <c r="II658" s="683"/>
      <c r="IJ658" s="683"/>
      <c r="IK658" s="683"/>
      <c r="IL658" s="683"/>
      <c r="IM658" s="683"/>
      <c r="IN658" s="683"/>
      <c r="IO658" s="683"/>
      <c r="IP658" s="683"/>
      <c r="IQ658" s="683"/>
      <c r="IR658" s="683"/>
      <c r="IS658" s="683"/>
      <c r="IT658" s="683"/>
      <c r="IU658" s="683"/>
      <c r="IV658" s="683"/>
    </row>
    <row r="659" spans="1:256" s="679" customFormat="1" ht="17.25" customHeight="1">
      <c r="A659" s="697" t="s">
        <v>150</v>
      </c>
      <c r="B659" s="695">
        <v>781</v>
      </c>
      <c r="C659" s="696">
        <v>781</v>
      </c>
      <c r="D659" s="414">
        <f t="shared" si="10"/>
        <v>100</v>
      </c>
      <c r="F659" s="683"/>
      <c r="G659" s="683"/>
      <c r="H659" s="683"/>
      <c r="I659" s="683"/>
      <c r="J659" s="683"/>
      <c r="K659" s="683"/>
      <c r="L659" s="683"/>
      <c r="M659" s="683"/>
      <c r="N659" s="683"/>
      <c r="O659" s="683"/>
      <c r="P659" s="683"/>
      <c r="Q659" s="683"/>
      <c r="R659" s="683"/>
      <c r="S659" s="683"/>
      <c r="T659" s="683"/>
      <c r="U659" s="683"/>
      <c r="V659" s="683"/>
      <c r="W659" s="683"/>
      <c r="X659" s="683"/>
      <c r="Y659" s="683"/>
      <c r="Z659" s="683"/>
      <c r="AA659" s="683"/>
      <c r="AB659" s="683"/>
      <c r="AC659" s="683"/>
      <c r="AD659" s="683"/>
      <c r="AE659" s="683"/>
      <c r="AF659" s="683"/>
      <c r="AG659" s="683"/>
      <c r="AH659" s="683"/>
      <c r="AI659" s="683"/>
      <c r="AJ659" s="683"/>
      <c r="AK659" s="683"/>
      <c r="AL659" s="683"/>
      <c r="AM659" s="683"/>
      <c r="AN659" s="683"/>
      <c r="AO659" s="683"/>
      <c r="AP659" s="683"/>
      <c r="AQ659" s="683"/>
      <c r="AR659" s="683"/>
      <c r="AS659" s="683"/>
      <c r="AT659" s="683"/>
      <c r="AU659" s="683"/>
      <c r="AV659" s="683"/>
      <c r="AW659" s="683"/>
      <c r="AX659" s="683"/>
      <c r="AY659" s="683"/>
      <c r="AZ659" s="683"/>
      <c r="BA659" s="683"/>
      <c r="BB659" s="683"/>
      <c r="BC659" s="683"/>
      <c r="BD659" s="683"/>
      <c r="BE659" s="683"/>
      <c r="BF659" s="683"/>
      <c r="BG659" s="683"/>
      <c r="BH659" s="683"/>
      <c r="BI659" s="683"/>
      <c r="BJ659" s="683"/>
      <c r="BK659" s="683"/>
      <c r="BL659" s="683"/>
      <c r="BM659" s="683"/>
      <c r="BN659" s="683"/>
      <c r="BO659" s="683"/>
      <c r="BP659" s="683"/>
      <c r="BQ659" s="683"/>
      <c r="BR659" s="683"/>
      <c r="BS659" s="683"/>
      <c r="BT659" s="683"/>
      <c r="BU659" s="683"/>
      <c r="BV659" s="683"/>
      <c r="BW659" s="683"/>
      <c r="BX659" s="683"/>
      <c r="BY659" s="683"/>
      <c r="BZ659" s="683"/>
      <c r="CA659" s="683"/>
      <c r="CB659" s="683"/>
      <c r="CC659" s="683"/>
      <c r="CD659" s="683"/>
      <c r="CE659" s="683"/>
      <c r="CF659" s="683"/>
      <c r="CG659" s="683"/>
      <c r="CH659" s="683"/>
      <c r="CI659" s="683"/>
      <c r="CJ659" s="683"/>
      <c r="CK659" s="683"/>
      <c r="CL659" s="683"/>
      <c r="CM659" s="683"/>
      <c r="CN659" s="683"/>
      <c r="CO659" s="683"/>
      <c r="CP659" s="683"/>
      <c r="CQ659" s="683"/>
      <c r="CR659" s="683"/>
      <c r="CS659" s="683"/>
      <c r="CT659" s="683"/>
      <c r="CU659" s="683"/>
      <c r="CV659" s="683"/>
      <c r="CW659" s="683"/>
      <c r="CX659" s="683"/>
      <c r="CY659" s="683"/>
      <c r="CZ659" s="683"/>
      <c r="DA659" s="683"/>
      <c r="DB659" s="683"/>
      <c r="DC659" s="683"/>
      <c r="DD659" s="683"/>
      <c r="DE659" s="683"/>
      <c r="DF659" s="683"/>
      <c r="DG659" s="683"/>
      <c r="DH659" s="683"/>
      <c r="DI659" s="683"/>
      <c r="DJ659" s="683"/>
      <c r="DK659" s="683"/>
      <c r="DL659" s="683"/>
      <c r="DM659" s="683"/>
      <c r="DN659" s="683"/>
      <c r="DO659" s="683"/>
      <c r="DP659" s="683"/>
      <c r="DQ659" s="683"/>
      <c r="DR659" s="683"/>
      <c r="DS659" s="683"/>
      <c r="DT659" s="683"/>
      <c r="DU659" s="683"/>
      <c r="DV659" s="683"/>
      <c r="DW659" s="683"/>
      <c r="DX659" s="683"/>
      <c r="DY659" s="683"/>
      <c r="DZ659" s="683"/>
      <c r="EA659" s="683"/>
      <c r="EB659" s="683"/>
      <c r="EC659" s="683"/>
      <c r="ED659" s="683"/>
      <c r="EE659" s="683"/>
      <c r="EF659" s="683"/>
      <c r="EG659" s="683"/>
      <c r="EH659" s="683"/>
      <c r="EI659" s="683"/>
      <c r="EJ659" s="683"/>
      <c r="EK659" s="683"/>
      <c r="EL659" s="683"/>
      <c r="EM659" s="683"/>
      <c r="EN659" s="683"/>
      <c r="EO659" s="683"/>
      <c r="EP659" s="683"/>
      <c r="EQ659" s="683"/>
      <c r="ER659" s="683"/>
      <c r="ES659" s="683"/>
      <c r="ET659" s="683"/>
      <c r="EU659" s="683"/>
      <c r="EV659" s="683"/>
      <c r="EW659" s="683"/>
      <c r="EX659" s="683"/>
      <c r="EY659" s="683"/>
      <c r="EZ659" s="683"/>
      <c r="FA659" s="683"/>
      <c r="FB659" s="683"/>
      <c r="FC659" s="683"/>
      <c r="FD659" s="683"/>
      <c r="FE659" s="683"/>
      <c r="FF659" s="683"/>
      <c r="FG659" s="683"/>
      <c r="FH659" s="683"/>
      <c r="FI659" s="683"/>
      <c r="FJ659" s="683"/>
      <c r="FK659" s="683"/>
      <c r="FL659" s="683"/>
      <c r="FM659" s="683"/>
      <c r="FN659" s="683"/>
      <c r="FO659" s="683"/>
      <c r="FP659" s="683"/>
      <c r="FQ659" s="683"/>
      <c r="FR659" s="683"/>
      <c r="FS659" s="683"/>
      <c r="FT659" s="683"/>
      <c r="FU659" s="683"/>
      <c r="FV659" s="683"/>
      <c r="FW659" s="683"/>
      <c r="FX659" s="683"/>
      <c r="FY659" s="683"/>
      <c r="FZ659" s="683"/>
      <c r="GA659" s="683"/>
      <c r="GB659" s="683"/>
      <c r="GC659" s="683"/>
      <c r="GD659" s="683"/>
      <c r="GE659" s="683"/>
      <c r="GF659" s="683"/>
      <c r="GG659" s="683"/>
      <c r="GH659" s="683"/>
      <c r="GI659" s="683"/>
      <c r="GJ659" s="683"/>
      <c r="GK659" s="683"/>
      <c r="GL659" s="683"/>
      <c r="GM659" s="683"/>
      <c r="GN659" s="683"/>
      <c r="GO659" s="683"/>
      <c r="GP659" s="683"/>
      <c r="GQ659" s="683"/>
      <c r="GR659" s="683"/>
      <c r="GS659" s="683"/>
      <c r="GT659" s="683"/>
      <c r="GU659" s="683"/>
      <c r="GV659" s="683"/>
      <c r="GW659" s="683"/>
      <c r="GX659" s="683"/>
      <c r="GY659" s="683"/>
      <c r="GZ659" s="683"/>
      <c r="HA659" s="683"/>
      <c r="HB659" s="683"/>
      <c r="HC659" s="683"/>
      <c r="HD659" s="683"/>
      <c r="HE659" s="683"/>
      <c r="HF659" s="683"/>
      <c r="HG659" s="683"/>
      <c r="HH659" s="683"/>
      <c r="HI659" s="683"/>
      <c r="HJ659" s="683"/>
      <c r="HK659" s="683"/>
      <c r="HL659" s="683"/>
      <c r="HM659" s="683"/>
      <c r="HN659" s="683"/>
      <c r="HO659" s="683"/>
      <c r="HP659" s="683"/>
      <c r="HQ659" s="683"/>
      <c r="HR659" s="683"/>
      <c r="HS659" s="683"/>
      <c r="HT659" s="683"/>
      <c r="HU659" s="683"/>
      <c r="HV659" s="683"/>
      <c r="HW659" s="683"/>
      <c r="HX659" s="683"/>
      <c r="HY659" s="683"/>
      <c r="HZ659" s="683"/>
      <c r="IA659" s="683"/>
      <c r="IB659" s="683"/>
      <c r="IC659" s="683"/>
      <c r="ID659" s="683"/>
      <c r="IE659" s="683"/>
      <c r="IF659" s="683"/>
      <c r="IG659" s="683"/>
      <c r="IH659" s="683"/>
      <c r="II659" s="683"/>
      <c r="IJ659" s="683"/>
      <c r="IK659" s="683"/>
      <c r="IL659" s="683"/>
      <c r="IM659" s="683"/>
      <c r="IN659" s="683"/>
      <c r="IO659" s="683"/>
      <c r="IP659" s="683"/>
      <c r="IQ659" s="683"/>
      <c r="IR659" s="683"/>
      <c r="IS659" s="683"/>
      <c r="IT659" s="683"/>
      <c r="IU659" s="683"/>
      <c r="IV659" s="683"/>
    </row>
    <row r="660" spans="1:256" s="679" customFormat="1" ht="17.25" customHeight="1">
      <c r="A660" s="697" t="s">
        <v>639</v>
      </c>
      <c r="B660" s="695">
        <v>10779</v>
      </c>
      <c r="C660" s="696">
        <v>10779</v>
      </c>
      <c r="D660" s="414">
        <f t="shared" si="10"/>
        <v>100</v>
      </c>
      <c r="F660" s="683"/>
      <c r="G660" s="683"/>
      <c r="H660" s="683"/>
      <c r="I660" s="683"/>
      <c r="J660" s="683"/>
      <c r="K660" s="683"/>
      <c r="L660" s="683"/>
      <c r="M660" s="683"/>
      <c r="N660" s="683"/>
      <c r="O660" s="683"/>
      <c r="P660" s="683"/>
      <c r="Q660" s="683"/>
      <c r="R660" s="683"/>
      <c r="S660" s="683"/>
      <c r="T660" s="683"/>
      <c r="U660" s="683"/>
      <c r="V660" s="683"/>
      <c r="W660" s="683"/>
      <c r="X660" s="683"/>
      <c r="Y660" s="683"/>
      <c r="Z660" s="683"/>
      <c r="AA660" s="683"/>
      <c r="AB660" s="683"/>
      <c r="AC660" s="683"/>
      <c r="AD660" s="683"/>
      <c r="AE660" s="683"/>
      <c r="AF660" s="683"/>
      <c r="AG660" s="683"/>
      <c r="AH660" s="683"/>
      <c r="AI660" s="683"/>
      <c r="AJ660" s="683"/>
      <c r="AK660" s="683"/>
      <c r="AL660" s="683"/>
      <c r="AM660" s="683"/>
      <c r="AN660" s="683"/>
      <c r="AO660" s="683"/>
      <c r="AP660" s="683"/>
      <c r="AQ660" s="683"/>
      <c r="AR660" s="683"/>
      <c r="AS660" s="683"/>
      <c r="AT660" s="683"/>
      <c r="AU660" s="683"/>
      <c r="AV660" s="683"/>
      <c r="AW660" s="683"/>
      <c r="AX660" s="683"/>
      <c r="AY660" s="683"/>
      <c r="AZ660" s="683"/>
      <c r="BA660" s="683"/>
      <c r="BB660" s="683"/>
      <c r="BC660" s="683"/>
      <c r="BD660" s="683"/>
      <c r="BE660" s="683"/>
      <c r="BF660" s="683"/>
      <c r="BG660" s="683"/>
      <c r="BH660" s="683"/>
      <c r="BI660" s="683"/>
      <c r="BJ660" s="683"/>
      <c r="BK660" s="683"/>
      <c r="BL660" s="683"/>
      <c r="BM660" s="683"/>
      <c r="BN660" s="683"/>
      <c r="BO660" s="683"/>
      <c r="BP660" s="683"/>
      <c r="BQ660" s="683"/>
      <c r="BR660" s="683"/>
      <c r="BS660" s="683"/>
      <c r="BT660" s="683"/>
      <c r="BU660" s="683"/>
      <c r="BV660" s="683"/>
      <c r="BW660" s="683"/>
      <c r="BX660" s="683"/>
      <c r="BY660" s="683"/>
      <c r="BZ660" s="683"/>
      <c r="CA660" s="683"/>
      <c r="CB660" s="683"/>
      <c r="CC660" s="683"/>
      <c r="CD660" s="683"/>
      <c r="CE660" s="683"/>
      <c r="CF660" s="683"/>
      <c r="CG660" s="683"/>
      <c r="CH660" s="683"/>
      <c r="CI660" s="683"/>
      <c r="CJ660" s="683"/>
      <c r="CK660" s="683"/>
      <c r="CL660" s="683"/>
      <c r="CM660" s="683"/>
      <c r="CN660" s="683"/>
      <c r="CO660" s="683"/>
      <c r="CP660" s="683"/>
      <c r="CQ660" s="683"/>
      <c r="CR660" s="683"/>
      <c r="CS660" s="683"/>
      <c r="CT660" s="683"/>
      <c r="CU660" s="683"/>
      <c r="CV660" s="683"/>
      <c r="CW660" s="683"/>
      <c r="CX660" s="683"/>
      <c r="CY660" s="683"/>
      <c r="CZ660" s="683"/>
      <c r="DA660" s="683"/>
      <c r="DB660" s="683"/>
      <c r="DC660" s="683"/>
      <c r="DD660" s="683"/>
      <c r="DE660" s="683"/>
      <c r="DF660" s="683"/>
      <c r="DG660" s="683"/>
      <c r="DH660" s="683"/>
      <c r="DI660" s="683"/>
      <c r="DJ660" s="683"/>
      <c r="DK660" s="683"/>
      <c r="DL660" s="683"/>
      <c r="DM660" s="683"/>
      <c r="DN660" s="683"/>
      <c r="DO660" s="683"/>
      <c r="DP660" s="683"/>
      <c r="DQ660" s="683"/>
      <c r="DR660" s="683"/>
      <c r="DS660" s="683"/>
      <c r="DT660" s="683"/>
      <c r="DU660" s="683"/>
      <c r="DV660" s="683"/>
      <c r="DW660" s="683"/>
      <c r="DX660" s="683"/>
      <c r="DY660" s="683"/>
      <c r="DZ660" s="683"/>
      <c r="EA660" s="683"/>
      <c r="EB660" s="683"/>
      <c r="EC660" s="683"/>
      <c r="ED660" s="683"/>
      <c r="EE660" s="683"/>
      <c r="EF660" s="683"/>
      <c r="EG660" s="683"/>
      <c r="EH660" s="683"/>
      <c r="EI660" s="683"/>
      <c r="EJ660" s="683"/>
      <c r="EK660" s="683"/>
      <c r="EL660" s="683"/>
      <c r="EM660" s="683"/>
      <c r="EN660" s="683"/>
      <c r="EO660" s="683"/>
      <c r="EP660" s="683"/>
      <c r="EQ660" s="683"/>
      <c r="ER660" s="683"/>
      <c r="ES660" s="683"/>
      <c r="ET660" s="683"/>
      <c r="EU660" s="683"/>
      <c r="EV660" s="683"/>
      <c r="EW660" s="683"/>
      <c r="EX660" s="683"/>
      <c r="EY660" s="683"/>
      <c r="EZ660" s="683"/>
      <c r="FA660" s="683"/>
      <c r="FB660" s="683"/>
      <c r="FC660" s="683"/>
      <c r="FD660" s="683"/>
      <c r="FE660" s="683"/>
      <c r="FF660" s="683"/>
      <c r="FG660" s="683"/>
      <c r="FH660" s="683"/>
      <c r="FI660" s="683"/>
      <c r="FJ660" s="683"/>
      <c r="FK660" s="683"/>
      <c r="FL660" s="683"/>
      <c r="FM660" s="683"/>
      <c r="FN660" s="683"/>
      <c r="FO660" s="683"/>
      <c r="FP660" s="683"/>
      <c r="FQ660" s="683"/>
      <c r="FR660" s="683"/>
      <c r="FS660" s="683"/>
      <c r="FT660" s="683"/>
      <c r="FU660" s="683"/>
      <c r="FV660" s="683"/>
      <c r="FW660" s="683"/>
      <c r="FX660" s="683"/>
      <c r="FY660" s="683"/>
      <c r="FZ660" s="683"/>
      <c r="GA660" s="683"/>
      <c r="GB660" s="683"/>
      <c r="GC660" s="683"/>
      <c r="GD660" s="683"/>
      <c r="GE660" s="683"/>
      <c r="GF660" s="683"/>
      <c r="GG660" s="683"/>
      <c r="GH660" s="683"/>
      <c r="GI660" s="683"/>
      <c r="GJ660" s="683"/>
      <c r="GK660" s="683"/>
      <c r="GL660" s="683"/>
      <c r="GM660" s="683"/>
      <c r="GN660" s="683"/>
      <c r="GO660" s="683"/>
      <c r="GP660" s="683"/>
      <c r="GQ660" s="683"/>
      <c r="GR660" s="683"/>
      <c r="GS660" s="683"/>
      <c r="GT660" s="683"/>
      <c r="GU660" s="683"/>
      <c r="GV660" s="683"/>
      <c r="GW660" s="683"/>
      <c r="GX660" s="683"/>
      <c r="GY660" s="683"/>
      <c r="GZ660" s="683"/>
      <c r="HA660" s="683"/>
      <c r="HB660" s="683"/>
      <c r="HC660" s="683"/>
      <c r="HD660" s="683"/>
      <c r="HE660" s="683"/>
      <c r="HF660" s="683"/>
      <c r="HG660" s="683"/>
      <c r="HH660" s="683"/>
      <c r="HI660" s="683"/>
      <c r="HJ660" s="683"/>
      <c r="HK660" s="683"/>
      <c r="HL660" s="683"/>
      <c r="HM660" s="683"/>
      <c r="HN660" s="683"/>
      <c r="HO660" s="683"/>
      <c r="HP660" s="683"/>
      <c r="HQ660" s="683"/>
      <c r="HR660" s="683"/>
      <c r="HS660" s="683"/>
      <c r="HT660" s="683"/>
      <c r="HU660" s="683"/>
      <c r="HV660" s="683"/>
      <c r="HW660" s="683"/>
      <c r="HX660" s="683"/>
      <c r="HY660" s="683"/>
      <c r="HZ660" s="683"/>
      <c r="IA660" s="683"/>
      <c r="IB660" s="683"/>
      <c r="IC660" s="683"/>
      <c r="ID660" s="683"/>
      <c r="IE660" s="683"/>
      <c r="IF660" s="683"/>
      <c r="IG660" s="683"/>
      <c r="IH660" s="683"/>
      <c r="II660" s="683"/>
      <c r="IJ660" s="683"/>
      <c r="IK660" s="683"/>
      <c r="IL660" s="683"/>
      <c r="IM660" s="683"/>
      <c r="IN660" s="683"/>
      <c r="IO660" s="683"/>
      <c r="IP660" s="683"/>
      <c r="IQ660" s="683"/>
      <c r="IR660" s="683"/>
      <c r="IS660" s="683"/>
      <c r="IT660" s="683"/>
      <c r="IU660" s="683"/>
      <c r="IV660" s="683"/>
    </row>
    <row r="661" spans="1:256" s="679" customFormat="1" ht="17.25" customHeight="1">
      <c r="A661" s="697" t="s">
        <v>640</v>
      </c>
      <c r="B661" s="695">
        <v>8672</v>
      </c>
      <c r="C661" s="696">
        <v>8672</v>
      </c>
      <c r="D661" s="414">
        <f t="shared" si="10"/>
        <v>100</v>
      </c>
      <c r="F661" s="683"/>
      <c r="G661" s="683"/>
      <c r="H661" s="683"/>
      <c r="I661" s="683"/>
      <c r="J661" s="683"/>
      <c r="K661" s="683"/>
      <c r="L661" s="683"/>
      <c r="M661" s="683"/>
      <c r="N661" s="683"/>
      <c r="O661" s="683"/>
      <c r="P661" s="683"/>
      <c r="Q661" s="683"/>
      <c r="R661" s="683"/>
      <c r="S661" s="683"/>
      <c r="T661" s="683"/>
      <c r="U661" s="683"/>
      <c r="V661" s="683"/>
      <c r="W661" s="683"/>
      <c r="X661" s="683"/>
      <c r="Y661" s="683"/>
      <c r="Z661" s="683"/>
      <c r="AA661" s="683"/>
      <c r="AB661" s="683"/>
      <c r="AC661" s="683"/>
      <c r="AD661" s="683"/>
      <c r="AE661" s="683"/>
      <c r="AF661" s="683"/>
      <c r="AG661" s="683"/>
      <c r="AH661" s="683"/>
      <c r="AI661" s="683"/>
      <c r="AJ661" s="683"/>
      <c r="AK661" s="683"/>
      <c r="AL661" s="683"/>
      <c r="AM661" s="683"/>
      <c r="AN661" s="683"/>
      <c r="AO661" s="683"/>
      <c r="AP661" s="683"/>
      <c r="AQ661" s="683"/>
      <c r="AR661" s="683"/>
      <c r="AS661" s="683"/>
      <c r="AT661" s="683"/>
      <c r="AU661" s="683"/>
      <c r="AV661" s="683"/>
      <c r="AW661" s="683"/>
      <c r="AX661" s="683"/>
      <c r="AY661" s="683"/>
      <c r="AZ661" s="683"/>
      <c r="BA661" s="683"/>
      <c r="BB661" s="683"/>
      <c r="BC661" s="683"/>
      <c r="BD661" s="683"/>
      <c r="BE661" s="683"/>
      <c r="BF661" s="683"/>
      <c r="BG661" s="683"/>
      <c r="BH661" s="683"/>
      <c r="BI661" s="683"/>
      <c r="BJ661" s="683"/>
      <c r="BK661" s="683"/>
      <c r="BL661" s="683"/>
      <c r="BM661" s="683"/>
      <c r="BN661" s="683"/>
      <c r="BO661" s="683"/>
      <c r="BP661" s="683"/>
      <c r="BQ661" s="683"/>
      <c r="BR661" s="683"/>
      <c r="BS661" s="683"/>
      <c r="BT661" s="683"/>
      <c r="BU661" s="683"/>
      <c r="BV661" s="683"/>
      <c r="BW661" s="683"/>
      <c r="BX661" s="683"/>
      <c r="BY661" s="683"/>
      <c r="BZ661" s="683"/>
      <c r="CA661" s="683"/>
      <c r="CB661" s="683"/>
      <c r="CC661" s="683"/>
      <c r="CD661" s="683"/>
      <c r="CE661" s="683"/>
      <c r="CF661" s="683"/>
      <c r="CG661" s="683"/>
      <c r="CH661" s="683"/>
      <c r="CI661" s="683"/>
      <c r="CJ661" s="683"/>
      <c r="CK661" s="683"/>
      <c r="CL661" s="683"/>
      <c r="CM661" s="683"/>
      <c r="CN661" s="683"/>
      <c r="CO661" s="683"/>
      <c r="CP661" s="683"/>
      <c r="CQ661" s="683"/>
      <c r="CR661" s="683"/>
      <c r="CS661" s="683"/>
      <c r="CT661" s="683"/>
      <c r="CU661" s="683"/>
      <c r="CV661" s="683"/>
      <c r="CW661" s="683"/>
      <c r="CX661" s="683"/>
      <c r="CY661" s="683"/>
      <c r="CZ661" s="683"/>
      <c r="DA661" s="683"/>
      <c r="DB661" s="683"/>
      <c r="DC661" s="683"/>
      <c r="DD661" s="683"/>
      <c r="DE661" s="683"/>
      <c r="DF661" s="683"/>
      <c r="DG661" s="683"/>
      <c r="DH661" s="683"/>
      <c r="DI661" s="683"/>
      <c r="DJ661" s="683"/>
      <c r="DK661" s="683"/>
      <c r="DL661" s="683"/>
      <c r="DM661" s="683"/>
      <c r="DN661" s="683"/>
      <c r="DO661" s="683"/>
      <c r="DP661" s="683"/>
      <c r="DQ661" s="683"/>
      <c r="DR661" s="683"/>
      <c r="DS661" s="683"/>
      <c r="DT661" s="683"/>
      <c r="DU661" s="683"/>
      <c r="DV661" s="683"/>
      <c r="DW661" s="683"/>
      <c r="DX661" s="683"/>
      <c r="DY661" s="683"/>
      <c r="DZ661" s="683"/>
      <c r="EA661" s="683"/>
      <c r="EB661" s="683"/>
      <c r="EC661" s="683"/>
      <c r="ED661" s="683"/>
      <c r="EE661" s="683"/>
      <c r="EF661" s="683"/>
      <c r="EG661" s="683"/>
      <c r="EH661" s="683"/>
      <c r="EI661" s="683"/>
      <c r="EJ661" s="683"/>
      <c r="EK661" s="683"/>
      <c r="EL661" s="683"/>
      <c r="EM661" s="683"/>
      <c r="EN661" s="683"/>
      <c r="EO661" s="683"/>
      <c r="EP661" s="683"/>
      <c r="EQ661" s="683"/>
      <c r="ER661" s="683"/>
      <c r="ES661" s="683"/>
      <c r="ET661" s="683"/>
      <c r="EU661" s="683"/>
      <c r="EV661" s="683"/>
      <c r="EW661" s="683"/>
      <c r="EX661" s="683"/>
      <c r="EY661" s="683"/>
      <c r="EZ661" s="683"/>
      <c r="FA661" s="683"/>
      <c r="FB661" s="683"/>
      <c r="FC661" s="683"/>
      <c r="FD661" s="683"/>
      <c r="FE661" s="683"/>
      <c r="FF661" s="683"/>
      <c r="FG661" s="683"/>
      <c r="FH661" s="683"/>
      <c r="FI661" s="683"/>
      <c r="FJ661" s="683"/>
      <c r="FK661" s="683"/>
      <c r="FL661" s="683"/>
      <c r="FM661" s="683"/>
      <c r="FN661" s="683"/>
      <c r="FO661" s="683"/>
      <c r="FP661" s="683"/>
      <c r="FQ661" s="683"/>
      <c r="FR661" s="683"/>
      <c r="FS661" s="683"/>
      <c r="FT661" s="683"/>
      <c r="FU661" s="683"/>
      <c r="FV661" s="683"/>
      <c r="FW661" s="683"/>
      <c r="FX661" s="683"/>
      <c r="FY661" s="683"/>
      <c r="FZ661" s="683"/>
      <c r="GA661" s="683"/>
      <c r="GB661" s="683"/>
      <c r="GC661" s="683"/>
      <c r="GD661" s="683"/>
      <c r="GE661" s="683"/>
      <c r="GF661" s="683"/>
      <c r="GG661" s="683"/>
      <c r="GH661" s="683"/>
      <c r="GI661" s="683"/>
      <c r="GJ661" s="683"/>
      <c r="GK661" s="683"/>
      <c r="GL661" s="683"/>
      <c r="GM661" s="683"/>
      <c r="GN661" s="683"/>
      <c r="GO661" s="683"/>
      <c r="GP661" s="683"/>
      <c r="GQ661" s="683"/>
      <c r="GR661" s="683"/>
      <c r="GS661" s="683"/>
      <c r="GT661" s="683"/>
      <c r="GU661" s="683"/>
      <c r="GV661" s="683"/>
      <c r="GW661" s="683"/>
      <c r="GX661" s="683"/>
      <c r="GY661" s="683"/>
      <c r="GZ661" s="683"/>
      <c r="HA661" s="683"/>
      <c r="HB661" s="683"/>
      <c r="HC661" s="683"/>
      <c r="HD661" s="683"/>
      <c r="HE661" s="683"/>
      <c r="HF661" s="683"/>
      <c r="HG661" s="683"/>
      <c r="HH661" s="683"/>
      <c r="HI661" s="683"/>
      <c r="HJ661" s="683"/>
      <c r="HK661" s="683"/>
      <c r="HL661" s="683"/>
      <c r="HM661" s="683"/>
      <c r="HN661" s="683"/>
      <c r="HO661" s="683"/>
      <c r="HP661" s="683"/>
      <c r="HQ661" s="683"/>
      <c r="HR661" s="683"/>
      <c r="HS661" s="683"/>
      <c r="HT661" s="683"/>
      <c r="HU661" s="683"/>
      <c r="HV661" s="683"/>
      <c r="HW661" s="683"/>
      <c r="HX661" s="683"/>
      <c r="HY661" s="683"/>
      <c r="HZ661" s="683"/>
      <c r="IA661" s="683"/>
      <c r="IB661" s="683"/>
      <c r="IC661" s="683"/>
      <c r="ID661" s="683"/>
      <c r="IE661" s="683"/>
      <c r="IF661" s="683"/>
      <c r="IG661" s="683"/>
      <c r="IH661" s="683"/>
      <c r="II661" s="683"/>
      <c r="IJ661" s="683"/>
      <c r="IK661" s="683"/>
      <c r="IL661" s="683"/>
      <c r="IM661" s="683"/>
      <c r="IN661" s="683"/>
      <c r="IO661" s="683"/>
      <c r="IP661" s="683"/>
      <c r="IQ661" s="683"/>
      <c r="IR661" s="683"/>
      <c r="IS661" s="683"/>
      <c r="IT661" s="683"/>
      <c r="IU661" s="683"/>
      <c r="IV661" s="683"/>
    </row>
    <row r="662" spans="1:256" s="679" customFormat="1" ht="17.25" customHeight="1">
      <c r="A662" s="697" t="s">
        <v>150</v>
      </c>
      <c r="B662" s="695">
        <v>290</v>
      </c>
      <c r="C662" s="696">
        <v>290</v>
      </c>
      <c r="D662" s="414">
        <f t="shared" si="10"/>
        <v>100</v>
      </c>
      <c r="F662" s="683"/>
      <c r="G662" s="683"/>
      <c r="H662" s="683"/>
      <c r="I662" s="683"/>
      <c r="J662" s="683"/>
      <c r="K662" s="683"/>
      <c r="L662" s="683"/>
      <c r="M662" s="683"/>
      <c r="N662" s="683"/>
      <c r="O662" s="683"/>
      <c r="P662" s="683"/>
      <c r="Q662" s="683"/>
      <c r="R662" s="683"/>
      <c r="S662" s="683"/>
      <c r="T662" s="683"/>
      <c r="U662" s="683"/>
      <c r="V662" s="683"/>
      <c r="W662" s="683"/>
      <c r="X662" s="683"/>
      <c r="Y662" s="683"/>
      <c r="Z662" s="683"/>
      <c r="AA662" s="683"/>
      <c r="AB662" s="683"/>
      <c r="AC662" s="683"/>
      <c r="AD662" s="683"/>
      <c r="AE662" s="683"/>
      <c r="AF662" s="683"/>
      <c r="AG662" s="683"/>
      <c r="AH662" s="683"/>
      <c r="AI662" s="683"/>
      <c r="AJ662" s="683"/>
      <c r="AK662" s="683"/>
      <c r="AL662" s="683"/>
      <c r="AM662" s="683"/>
      <c r="AN662" s="683"/>
      <c r="AO662" s="683"/>
      <c r="AP662" s="683"/>
      <c r="AQ662" s="683"/>
      <c r="AR662" s="683"/>
      <c r="AS662" s="683"/>
      <c r="AT662" s="683"/>
      <c r="AU662" s="683"/>
      <c r="AV662" s="683"/>
      <c r="AW662" s="683"/>
      <c r="AX662" s="683"/>
      <c r="AY662" s="683"/>
      <c r="AZ662" s="683"/>
      <c r="BA662" s="683"/>
      <c r="BB662" s="683"/>
      <c r="BC662" s="683"/>
      <c r="BD662" s="683"/>
      <c r="BE662" s="683"/>
      <c r="BF662" s="683"/>
      <c r="BG662" s="683"/>
      <c r="BH662" s="683"/>
      <c r="BI662" s="683"/>
      <c r="BJ662" s="683"/>
      <c r="BK662" s="683"/>
      <c r="BL662" s="683"/>
      <c r="BM662" s="683"/>
      <c r="BN662" s="683"/>
      <c r="BO662" s="683"/>
      <c r="BP662" s="683"/>
      <c r="BQ662" s="683"/>
      <c r="BR662" s="683"/>
      <c r="BS662" s="683"/>
      <c r="BT662" s="683"/>
      <c r="BU662" s="683"/>
      <c r="BV662" s="683"/>
      <c r="BW662" s="683"/>
      <c r="BX662" s="683"/>
      <c r="BY662" s="683"/>
      <c r="BZ662" s="683"/>
      <c r="CA662" s="683"/>
      <c r="CB662" s="683"/>
      <c r="CC662" s="683"/>
      <c r="CD662" s="683"/>
      <c r="CE662" s="683"/>
      <c r="CF662" s="683"/>
      <c r="CG662" s="683"/>
      <c r="CH662" s="683"/>
      <c r="CI662" s="683"/>
      <c r="CJ662" s="683"/>
      <c r="CK662" s="683"/>
      <c r="CL662" s="683"/>
      <c r="CM662" s="683"/>
      <c r="CN662" s="683"/>
      <c r="CO662" s="683"/>
      <c r="CP662" s="683"/>
      <c r="CQ662" s="683"/>
      <c r="CR662" s="683"/>
      <c r="CS662" s="683"/>
      <c r="CT662" s="683"/>
      <c r="CU662" s="683"/>
      <c r="CV662" s="683"/>
      <c r="CW662" s="683"/>
      <c r="CX662" s="683"/>
      <c r="CY662" s="683"/>
      <c r="CZ662" s="683"/>
      <c r="DA662" s="683"/>
      <c r="DB662" s="683"/>
      <c r="DC662" s="683"/>
      <c r="DD662" s="683"/>
      <c r="DE662" s="683"/>
      <c r="DF662" s="683"/>
      <c r="DG662" s="683"/>
      <c r="DH662" s="683"/>
      <c r="DI662" s="683"/>
      <c r="DJ662" s="683"/>
      <c r="DK662" s="683"/>
      <c r="DL662" s="683"/>
      <c r="DM662" s="683"/>
      <c r="DN662" s="683"/>
      <c r="DO662" s="683"/>
      <c r="DP662" s="683"/>
      <c r="DQ662" s="683"/>
      <c r="DR662" s="683"/>
      <c r="DS662" s="683"/>
      <c r="DT662" s="683"/>
      <c r="DU662" s="683"/>
      <c r="DV662" s="683"/>
      <c r="DW662" s="683"/>
      <c r="DX662" s="683"/>
      <c r="DY662" s="683"/>
      <c r="DZ662" s="683"/>
      <c r="EA662" s="683"/>
      <c r="EB662" s="683"/>
      <c r="EC662" s="683"/>
      <c r="ED662" s="683"/>
      <c r="EE662" s="683"/>
      <c r="EF662" s="683"/>
      <c r="EG662" s="683"/>
      <c r="EH662" s="683"/>
      <c r="EI662" s="683"/>
      <c r="EJ662" s="683"/>
      <c r="EK662" s="683"/>
      <c r="EL662" s="683"/>
      <c r="EM662" s="683"/>
      <c r="EN662" s="683"/>
      <c r="EO662" s="683"/>
      <c r="EP662" s="683"/>
      <c r="EQ662" s="683"/>
      <c r="ER662" s="683"/>
      <c r="ES662" s="683"/>
      <c r="ET662" s="683"/>
      <c r="EU662" s="683"/>
      <c r="EV662" s="683"/>
      <c r="EW662" s="683"/>
      <c r="EX662" s="683"/>
      <c r="EY662" s="683"/>
      <c r="EZ662" s="683"/>
      <c r="FA662" s="683"/>
      <c r="FB662" s="683"/>
      <c r="FC662" s="683"/>
      <c r="FD662" s="683"/>
      <c r="FE662" s="683"/>
      <c r="FF662" s="683"/>
      <c r="FG662" s="683"/>
      <c r="FH662" s="683"/>
      <c r="FI662" s="683"/>
      <c r="FJ662" s="683"/>
      <c r="FK662" s="683"/>
      <c r="FL662" s="683"/>
      <c r="FM662" s="683"/>
      <c r="FN662" s="683"/>
      <c r="FO662" s="683"/>
      <c r="FP662" s="683"/>
      <c r="FQ662" s="683"/>
      <c r="FR662" s="683"/>
      <c r="FS662" s="683"/>
      <c r="FT662" s="683"/>
      <c r="FU662" s="683"/>
      <c r="FV662" s="683"/>
      <c r="FW662" s="683"/>
      <c r="FX662" s="683"/>
      <c r="FY662" s="683"/>
      <c r="FZ662" s="683"/>
      <c r="GA662" s="683"/>
      <c r="GB662" s="683"/>
      <c r="GC662" s="683"/>
      <c r="GD662" s="683"/>
      <c r="GE662" s="683"/>
      <c r="GF662" s="683"/>
      <c r="GG662" s="683"/>
      <c r="GH662" s="683"/>
      <c r="GI662" s="683"/>
      <c r="GJ662" s="683"/>
      <c r="GK662" s="683"/>
      <c r="GL662" s="683"/>
      <c r="GM662" s="683"/>
      <c r="GN662" s="683"/>
      <c r="GO662" s="683"/>
      <c r="GP662" s="683"/>
      <c r="GQ662" s="683"/>
      <c r="GR662" s="683"/>
      <c r="GS662" s="683"/>
      <c r="GT662" s="683"/>
      <c r="GU662" s="683"/>
      <c r="GV662" s="683"/>
      <c r="GW662" s="683"/>
      <c r="GX662" s="683"/>
      <c r="GY662" s="683"/>
      <c r="GZ662" s="683"/>
      <c r="HA662" s="683"/>
      <c r="HB662" s="683"/>
      <c r="HC662" s="683"/>
      <c r="HD662" s="683"/>
      <c r="HE662" s="683"/>
      <c r="HF662" s="683"/>
      <c r="HG662" s="683"/>
      <c r="HH662" s="683"/>
      <c r="HI662" s="683"/>
      <c r="HJ662" s="683"/>
      <c r="HK662" s="683"/>
      <c r="HL662" s="683"/>
      <c r="HM662" s="683"/>
      <c r="HN662" s="683"/>
      <c r="HO662" s="683"/>
      <c r="HP662" s="683"/>
      <c r="HQ662" s="683"/>
      <c r="HR662" s="683"/>
      <c r="HS662" s="683"/>
      <c r="HT662" s="683"/>
      <c r="HU662" s="683"/>
      <c r="HV662" s="683"/>
      <c r="HW662" s="683"/>
      <c r="HX662" s="683"/>
      <c r="HY662" s="683"/>
      <c r="HZ662" s="683"/>
      <c r="IA662" s="683"/>
      <c r="IB662" s="683"/>
      <c r="IC662" s="683"/>
      <c r="ID662" s="683"/>
      <c r="IE662" s="683"/>
      <c r="IF662" s="683"/>
      <c r="IG662" s="683"/>
      <c r="IH662" s="683"/>
      <c r="II662" s="683"/>
      <c r="IJ662" s="683"/>
      <c r="IK662" s="683"/>
      <c r="IL662" s="683"/>
      <c r="IM662" s="683"/>
      <c r="IN662" s="683"/>
      <c r="IO662" s="683"/>
      <c r="IP662" s="683"/>
      <c r="IQ662" s="683"/>
      <c r="IR662" s="683"/>
      <c r="IS662" s="683"/>
      <c r="IT662" s="683"/>
      <c r="IU662" s="683"/>
      <c r="IV662" s="683"/>
    </row>
    <row r="663" spans="1:256" s="679" customFormat="1" ht="17.25" customHeight="1">
      <c r="A663" s="697" t="s">
        <v>641</v>
      </c>
      <c r="B663" s="695">
        <v>7294</v>
      </c>
      <c r="C663" s="696">
        <v>7294</v>
      </c>
      <c r="D663" s="414">
        <f t="shared" si="10"/>
        <v>100</v>
      </c>
      <c r="F663" s="683"/>
      <c r="G663" s="683"/>
      <c r="H663" s="683"/>
      <c r="I663" s="683"/>
      <c r="J663" s="683"/>
      <c r="K663" s="683"/>
      <c r="L663" s="683"/>
      <c r="M663" s="683"/>
      <c r="N663" s="683"/>
      <c r="O663" s="683"/>
      <c r="P663" s="683"/>
      <c r="Q663" s="683"/>
      <c r="R663" s="683"/>
      <c r="S663" s="683"/>
      <c r="T663" s="683"/>
      <c r="U663" s="683"/>
      <c r="V663" s="683"/>
      <c r="W663" s="683"/>
      <c r="X663" s="683"/>
      <c r="Y663" s="683"/>
      <c r="Z663" s="683"/>
      <c r="AA663" s="683"/>
      <c r="AB663" s="683"/>
      <c r="AC663" s="683"/>
      <c r="AD663" s="683"/>
      <c r="AE663" s="683"/>
      <c r="AF663" s="683"/>
      <c r="AG663" s="683"/>
      <c r="AH663" s="683"/>
      <c r="AI663" s="683"/>
      <c r="AJ663" s="683"/>
      <c r="AK663" s="683"/>
      <c r="AL663" s="683"/>
      <c r="AM663" s="683"/>
      <c r="AN663" s="683"/>
      <c r="AO663" s="683"/>
      <c r="AP663" s="683"/>
      <c r="AQ663" s="683"/>
      <c r="AR663" s="683"/>
      <c r="AS663" s="683"/>
      <c r="AT663" s="683"/>
      <c r="AU663" s="683"/>
      <c r="AV663" s="683"/>
      <c r="AW663" s="683"/>
      <c r="AX663" s="683"/>
      <c r="AY663" s="683"/>
      <c r="AZ663" s="683"/>
      <c r="BA663" s="683"/>
      <c r="BB663" s="683"/>
      <c r="BC663" s="683"/>
      <c r="BD663" s="683"/>
      <c r="BE663" s="683"/>
      <c r="BF663" s="683"/>
      <c r="BG663" s="683"/>
      <c r="BH663" s="683"/>
      <c r="BI663" s="683"/>
      <c r="BJ663" s="683"/>
      <c r="BK663" s="683"/>
      <c r="BL663" s="683"/>
      <c r="BM663" s="683"/>
      <c r="BN663" s="683"/>
      <c r="BO663" s="683"/>
      <c r="BP663" s="683"/>
      <c r="BQ663" s="683"/>
      <c r="BR663" s="683"/>
      <c r="BS663" s="683"/>
      <c r="BT663" s="683"/>
      <c r="BU663" s="683"/>
      <c r="BV663" s="683"/>
      <c r="BW663" s="683"/>
      <c r="BX663" s="683"/>
      <c r="BY663" s="683"/>
      <c r="BZ663" s="683"/>
      <c r="CA663" s="683"/>
      <c r="CB663" s="683"/>
      <c r="CC663" s="683"/>
      <c r="CD663" s="683"/>
      <c r="CE663" s="683"/>
      <c r="CF663" s="683"/>
      <c r="CG663" s="683"/>
      <c r="CH663" s="683"/>
      <c r="CI663" s="683"/>
      <c r="CJ663" s="683"/>
      <c r="CK663" s="683"/>
      <c r="CL663" s="683"/>
      <c r="CM663" s="683"/>
      <c r="CN663" s="683"/>
      <c r="CO663" s="683"/>
      <c r="CP663" s="683"/>
      <c r="CQ663" s="683"/>
      <c r="CR663" s="683"/>
      <c r="CS663" s="683"/>
      <c r="CT663" s="683"/>
      <c r="CU663" s="683"/>
      <c r="CV663" s="683"/>
      <c r="CW663" s="683"/>
      <c r="CX663" s="683"/>
      <c r="CY663" s="683"/>
      <c r="CZ663" s="683"/>
      <c r="DA663" s="683"/>
      <c r="DB663" s="683"/>
      <c r="DC663" s="683"/>
      <c r="DD663" s="683"/>
      <c r="DE663" s="683"/>
      <c r="DF663" s="683"/>
      <c r="DG663" s="683"/>
      <c r="DH663" s="683"/>
      <c r="DI663" s="683"/>
      <c r="DJ663" s="683"/>
      <c r="DK663" s="683"/>
      <c r="DL663" s="683"/>
      <c r="DM663" s="683"/>
      <c r="DN663" s="683"/>
      <c r="DO663" s="683"/>
      <c r="DP663" s="683"/>
      <c r="DQ663" s="683"/>
      <c r="DR663" s="683"/>
      <c r="DS663" s="683"/>
      <c r="DT663" s="683"/>
      <c r="DU663" s="683"/>
      <c r="DV663" s="683"/>
      <c r="DW663" s="683"/>
      <c r="DX663" s="683"/>
      <c r="DY663" s="683"/>
      <c r="DZ663" s="683"/>
      <c r="EA663" s="683"/>
      <c r="EB663" s="683"/>
      <c r="EC663" s="683"/>
      <c r="ED663" s="683"/>
      <c r="EE663" s="683"/>
      <c r="EF663" s="683"/>
      <c r="EG663" s="683"/>
      <c r="EH663" s="683"/>
      <c r="EI663" s="683"/>
      <c r="EJ663" s="683"/>
      <c r="EK663" s="683"/>
      <c r="EL663" s="683"/>
      <c r="EM663" s="683"/>
      <c r="EN663" s="683"/>
      <c r="EO663" s="683"/>
      <c r="EP663" s="683"/>
      <c r="EQ663" s="683"/>
      <c r="ER663" s="683"/>
      <c r="ES663" s="683"/>
      <c r="ET663" s="683"/>
      <c r="EU663" s="683"/>
      <c r="EV663" s="683"/>
      <c r="EW663" s="683"/>
      <c r="EX663" s="683"/>
      <c r="EY663" s="683"/>
      <c r="EZ663" s="683"/>
      <c r="FA663" s="683"/>
      <c r="FB663" s="683"/>
      <c r="FC663" s="683"/>
      <c r="FD663" s="683"/>
      <c r="FE663" s="683"/>
      <c r="FF663" s="683"/>
      <c r="FG663" s="683"/>
      <c r="FH663" s="683"/>
      <c r="FI663" s="683"/>
      <c r="FJ663" s="683"/>
      <c r="FK663" s="683"/>
      <c r="FL663" s="683"/>
      <c r="FM663" s="683"/>
      <c r="FN663" s="683"/>
      <c r="FO663" s="683"/>
      <c r="FP663" s="683"/>
      <c r="FQ663" s="683"/>
      <c r="FR663" s="683"/>
      <c r="FS663" s="683"/>
      <c r="FT663" s="683"/>
      <c r="FU663" s="683"/>
      <c r="FV663" s="683"/>
      <c r="FW663" s="683"/>
      <c r="FX663" s="683"/>
      <c r="FY663" s="683"/>
      <c r="FZ663" s="683"/>
      <c r="GA663" s="683"/>
      <c r="GB663" s="683"/>
      <c r="GC663" s="683"/>
      <c r="GD663" s="683"/>
      <c r="GE663" s="683"/>
      <c r="GF663" s="683"/>
      <c r="GG663" s="683"/>
      <c r="GH663" s="683"/>
      <c r="GI663" s="683"/>
      <c r="GJ663" s="683"/>
      <c r="GK663" s="683"/>
      <c r="GL663" s="683"/>
      <c r="GM663" s="683"/>
      <c r="GN663" s="683"/>
      <c r="GO663" s="683"/>
      <c r="GP663" s="683"/>
      <c r="GQ663" s="683"/>
      <c r="GR663" s="683"/>
      <c r="GS663" s="683"/>
      <c r="GT663" s="683"/>
      <c r="GU663" s="683"/>
      <c r="GV663" s="683"/>
      <c r="GW663" s="683"/>
      <c r="GX663" s="683"/>
      <c r="GY663" s="683"/>
      <c r="GZ663" s="683"/>
      <c r="HA663" s="683"/>
      <c r="HB663" s="683"/>
      <c r="HC663" s="683"/>
      <c r="HD663" s="683"/>
      <c r="HE663" s="683"/>
      <c r="HF663" s="683"/>
      <c r="HG663" s="683"/>
      <c r="HH663" s="683"/>
      <c r="HI663" s="683"/>
      <c r="HJ663" s="683"/>
      <c r="HK663" s="683"/>
      <c r="HL663" s="683"/>
      <c r="HM663" s="683"/>
      <c r="HN663" s="683"/>
      <c r="HO663" s="683"/>
      <c r="HP663" s="683"/>
      <c r="HQ663" s="683"/>
      <c r="HR663" s="683"/>
      <c r="HS663" s="683"/>
      <c r="HT663" s="683"/>
      <c r="HU663" s="683"/>
      <c r="HV663" s="683"/>
      <c r="HW663" s="683"/>
      <c r="HX663" s="683"/>
      <c r="HY663" s="683"/>
      <c r="HZ663" s="683"/>
      <c r="IA663" s="683"/>
      <c r="IB663" s="683"/>
      <c r="IC663" s="683"/>
      <c r="ID663" s="683"/>
      <c r="IE663" s="683"/>
      <c r="IF663" s="683"/>
      <c r="IG663" s="683"/>
      <c r="IH663" s="683"/>
      <c r="II663" s="683"/>
      <c r="IJ663" s="683"/>
      <c r="IK663" s="683"/>
      <c r="IL663" s="683"/>
      <c r="IM663" s="683"/>
      <c r="IN663" s="683"/>
      <c r="IO663" s="683"/>
      <c r="IP663" s="683"/>
      <c r="IQ663" s="683"/>
      <c r="IR663" s="683"/>
      <c r="IS663" s="683"/>
      <c r="IT663" s="683"/>
      <c r="IU663" s="683"/>
      <c r="IV663" s="683"/>
    </row>
    <row r="664" spans="1:256" s="679" customFormat="1" ht="17.25" customHeight="1">
      <c r="A664" s="697" t="s">
        <v>642</v>
      </c>
      <c r="B664" s="695">
        <v>1088</v>
      </c>
      <c r="C664" s="696">
        <v>1088</v>
      </c>
      <c r="D664" s="414">
        <f t="shared" si="10"/>
        <v>100</v>
      </c>
      <c r="F664" s="683"/>
      <c r="G664" s="683"/>
      <c r="H664" s="683"/>
      <c r="I664" s="683"/>
      <c r="J664" s="683"/>
      <c r="K664" s="683"/>
      <c r="L664" s="683"/>
      <c r="M664" s="683"/>
      <c r="N664" s="683"/>
      <c r="O664" s="683"/>
      <c r="P664" s="683"/>
      <c r="Q664" s="683"/>
      <c r="R664" s="683"/>
      <c r="S664" s="683"/>
      <c r="T664" s="683"/>
      <c r="U664" s="683"/>
      <c r="V664" s="683"/>
      <c r="W664" s="683"/>
      <c r="X664" s="683"/>
      <c r="Y664" s="683"/>
      <c r="Z664" s="683"/>
      <c r="AA664" s="683"/>
      <c r="AB664" s="683"/>
      <c r="AC664" s="683"/>
      <c r="AD664" s="683"/>
      <c r="AE664" s="683"/>
      <c r="AF664" s="683"/>
      <c r="AG664" s="683"/>
      <c r="AH664" s="683"/>
      <c r="AI664" s="683"/>
      <c r="AJ664" s="683"/>
      <c r="AK664" s="683"/>
      <c r="AL664" s="683"/>
      <c r="AM664" s="683"/>
      <c r="AN664" s="683"/>
      <c r="AO664" s="683"/>
      <c r="AP664" s="683"/>
      <c r="AQ664" s="683"/>
      <c r="AR664" s="683"/>
      <c r="AS664" s="683"/>
      <c r="AT664" s="683"/>
      <c r="AU664" s="683"/>
      <c r="AV664" s="683"/>
      <c r="AW664" s="683"/>
      <c r="AX664" s="683"/>
      <c r="AY664" s="683"/>
      <c r="AZ664" s="683"/>
      <c r="BA664" s="683"/>
      <c r="BB664" s="683"/>
      <c r="BC664" s="683"/>
      <c r="BD664" s="683"/>
      <c r="BE664" s="683"/>
      <c r="BF664" s="683"/>
      <c r="BG664" s="683"/>
      <c r="BH664" s="683"/>
      <c r="BI664" s="683"/>
      <c r="BJ664" s="683"/>
      <c r="BK664" s="683"/>
      <c r="BL664" s="683"/>
      <c r="BM664" s="683"/>
      <c r="BN664" s="683"/>
      <c r="BO664" s="683"/>
      <c r="BP664" s="683"/>
      <c r="BQ664" s="683"/>
      <c r="BR664" s="683"/>
      <c r="BS664" s="683"/>
      <c r="BT664" s="683"/>
      <c r="BU664" s="683"/>
      <c r="BV664" s="683"/>
      <c r="BW664" s="683"/>
      <c r="BX664" s="683"/>
      <c r="BY664" s="683"/>
      <c r="BZ664" s="683"/>
      <c r="CA664" s="683"/>
      <c r="CB664" s="683"/>
      <c r="CC664" s="683"/>
      <c r="CD664" s="683"/>
      <c r="CE664" s="683"/>
      <c r="CF664" s="683"/>
      <c r="CG664" s="683"/>
      <c r="CH664" s="683"/>
      <c r="CI664" s="683"/>
      <c r="CJ664" s="683"/>
      <c r="CK664" s="683"/>
      <c r="CL664" s="683"/>
      <c r="CM664" s="683"/>
      <c r="CN664" s="683"/>
      <c r="CO664" s="683"/>
      <c r="CP664" s="683"/>
      <c r="CQ664" s="683"/>
      <c r="CR664" s="683"/>
      <c r="CS664" s="683"/>
      <c r="CT664" s="683"/>
      <c r="CU664" s="683"/>
      <c r="CV664" s="683"/>
      <c r="CW664" s="683"/>
      <c r="CX664" s="683"/>
      <c r="CY664" s="683"/>
      <c r="CZ664" s="683"/>
      <c r="DA664" s="683"/>
      <c r="DB664" s="683"/>
      <c r="DC664" s="683"/>
      <c r="DD664" s="683"/>
      <c r="DE664" s="683"/>
      <c r="DF664" s="683"/>
      <c r="DG664" s="683"/>
      <c r="DH664" s="683"/>
      <c r="DI664" s="683"/>
      <c r="DJ664" s="683"/>
      <c r="DK664" s="683"/>
      <c r="DL664" s="683"/>
      <c r="DM664" s="683"/>
      <c r="DN664" s="683"/>
      <c r="DO664" s="683"/>
      <c r="DP664" s="683"/>
      <c r="DQ664" s="683"/>
      <c r="DR664" s="683"/>
      <c r="DS664" s="683"/>
      <c r="DT664" s="683"/>
      <c r="DU664" s="683"/>
      <c r="DV664" s="683"/>
      <c r="DW664" s="683"/>
      <c r="DX664" s="683"/>
      <c r="DY664" s="683"/>
      <c r="DZ664" s="683"/>
      <c r="EA664" s="683"/>
      <c r="EB664" s="683"/>
      <c r="EC664" s="683"/>
      <c r="ED664" s="683"/>
      <c r="EE664" s="683"/>
      <c r="EF664" s="683"/>
      <c r="EG664" s="683"/>
      <c r="EH664" s="683"/>
      <c r="EI664" s="683"/>
      <c r="EJ664" s="683"/>
      <c r="EK664" s="683"/>
      <c r="EL664" s="683"/>
      <c r="EM664" s="683"/>
      <c r="EN664" s="683"/>
      <c r="EO664" s="683"/>
      <c r="EP664" s="683"/>
      <c r="EQ664" s="683"/>
      <c r="ER664" s="683"/>
      <c r="ES664" s="683"/>
      <c r="ET664" s="683"/>
      <c r="EU664" s="683"/>
      <c r="EV664" s="683"/>
      <c r="EW664" s="683"/>
      <c r="EX664" s="683"/>
      <c r="EY664" s="683"/>
      <c r="EZ664" s="683"/>
      <c r="FA664" s="683"/>
      <c r="FB664" s="683"/>
      <c r="FC664" s="683"/>
      <c r="FD664" s="683"/>
      <c r="FE664" s="683"/>
      <c r="FF664" s="683"/>
      <c r="FG664" s="683"/>
      <c r="FH664" s="683"/>
      <c r="FI664" s="683"/>
      <c r="FJ664" s="683"/>
      <c r="FK664" s="683"/>
      <c r="FL664" s="683"/>
      <c r="FM664" s="683"/>
      <c r="FN664" s="683"/>
      <c r="FO664" s="683"/>
      <c r="FP664" s="683"/>
      <c r="FQ664" s="683"/>
      <c r="FR664" s="683"/>
      <c r="FS664" s="683"/>
      <c r="FT664" s="683"/>
      <c r="FU664" s="683"/>
      <c r="FV664" s="683"/>
      <c r="FW664" s="683"/>
      <c r="FX664" s="683"/>
      <c r="FY664" s="683"/>
      <c r="FZ664" s="683"/>
      <c r="GA664" s="683"/>
      <c r="GB664" s="683"/>
      <c r="GC664" s="683"/>
      <c r="GD664" s="683"/>
      <c r="GE664" s="683"/>
      <c r="GF664" s="683"/>
      <c r="GG664" s="683"/>
      <c r="GH664" s="683"/>
      <c r="GI664" s="683"/>
      <c r="GJ664" s="683"/>
      <c r="GK664" s="683"/>
      <c r="GL664" s="683"/>
      <c r="GM664" s="683"/>
      <c r="GN664" s="683"/>
      <c r="GO664" s="683"/>
      <c r="GP664" s="683"/>
      <c r="GQ664" s="683"/>
      <c r="GR664" s="683"/>
      <c r="GS664" s="683"/>
      <c r="GT664" s="683"/>
      <c r="GU664" s="683"/>
      <c r="GV664" s="683"/>
      <c r="GW664" s="683"/>
      <c r="GX664" s="683"/>
      <c r="GY664" s="683"/>
      <c r="GZ664" s="683"/>
      <c r="HA664" s="683"/>
      <c r="HB664" s="683"/>
      <c r="HC664" s="683"/>
      <c r="HD664" s="683"/>
      <c r="HE664" s="683"/>
      <c r="HF664" s="683"/>
      <c r="HG664" s="683"/>
      <c r="HH664" s="683"/>
      <c r="HI664" s="683"/>
      <c r="HJ664" s="683"/>
      <c r="HK664" s="683"/>
      <c r="HL664" s="683"/>
      <c r="HM664" s="683"/>
      <c r="HN664" s="683"/>
      <c r="HO664" s="683"/>
      <c r="HP664" s="683"/>
      <c r="HQ664" s="683"/>
      <c r="HR664" s="683"/>
      <c r="HS664" s="683"/>
      <c r="HT664" s="683"/>
      <c r="HU664" s="683"/>
      <c r="HV664" s="683"/>
      <c r="HW664" s="683"/>
      <c r="HX664" s="683"/>
      <c r="HY664" s="683"/>
      <c r="HZ664" s="683"/>
      <c r="IA664" s="683"/>
      <c r="IB664" s="683"/>
      <c r="IC664" s="683"/>
      <c r="ID664" s="683"/>
      <c r="IE664" s="683"/>
      <c r="IF664" s="683"/>
      <c r="IG664" s="683"/>
      <c r="IH664" s="683"/>
      <c r="II664" s="683"/>
      <c r="IJ664" s="683"/>
      <c r="IK664" s="683"/>
      <c r="IL664" s="683"/>
      <c r="IM664" s="683"/>
      <c r="IN664" s="683"/>
      <c r="IO664" s="683"/>
      <c r="IP664" s="683"/>
      <c r="IQ664" s="683"/>
      <c r="IR664" s="683"/>
      <c r="IS664" s="683"/>
      <c r="IT664" s="683"/>
      <c r="IU664" s="683"/>
      <c r="IV664" s="683"/>
    </row>
    <row r="665" spans="1:256" s="679" customFormat="1" ht="17.25" customHeight="1">
      <c r="A665" s="697" t="s">
        <v>643</v>
      </c>
      <c r="B665" s="695">
        <v>2260</v>
      </c>
      <c r="C665" s="696">
        <v>2260</v>
      </c>
      <c r="D665" s="414">
        <f t="shared" si="10"/>
        <v>100</v>
      </c>
      <c r="F665" s="683"/>
      <c r="G665" s="683"/>
      <c r="H665" s="683"/>
      <c r="I665" s="683"/>
      <c r="J665" s="683"/>
      <c r="K665" s="683"/>
      <c r="L665" s="683"/>
      <c r="M665" s="683"/>
      <c r="N665" s="683"/>
      <c r="O665" s="683"/>
      <c r="P665" s="683"/>
      <c r="Q665" s="683"/>
      <c r="R665" s="683"/>
      <c r="S665" s="683"/>
      <c r="T665" s="683"/>
      <c r="U665" s="683"/>
      <c r="V665" s="683"/>
      <c r="W665" s="683"/>
      <c r="X665" s="683"/>
      <c r="Y665" s="683"/>
      <c r="Z665" s="683"/>
      <c r="AA665" s="683"/>
      <c r="AB665" s="683"/>
      <c r="AC665" s="683"/>
      <c r="AD665" s="683"/>
      <c r="AE665" s="683"/>
      <c r="AF665" s="683"/>
      <c r="AG665" s="683"/>
      <c r="AH665" s="683"/>
      <c r="AI665" s="683"/>
      <c r="AJ665" s="683"/>
      <c r="AK665" s="683"/>
      <c r="AL665" s="683"/>
      <c r="AM665" s="683"/>
      <c r="AN665" s="683"/>
      <c r="AO665" s="683"/>
      <c r="AP665" s="683"/>
      <c r="AQ665" s="683"/>
      <c r="AR665" s="683"/>
      <c r="AS665" s="683"/>
      <c r="AT665" s="683"/>
      <c r="AU665" s="683"/>
      <c r="AV665" s="683"/>
      <c r="AW665" s="683"/>
      <c r="AX665" s="683"/>
      <c r="AY665" s="683"/>
      <c r="AZ665" s="683"/>
      <c r="BA665" s="683"/>
      <c r="BB665" s="683"/>
      <c r="BC665" s="683"/>
      <c r="BD665" s="683"/>
      <c r="BE665" s="683"/>
      <c r="BF665" s="683"/>
      <c r="BG665" s="683"/>
      <c r="BH665" s="683"/>
      <c r="BI665" s="683"/>
      <c r="BJ665" s="683"/>
      <c r="BK665" s="683"/>
      <c r="BL665" s="683"/>
      <c r="BM665" s="683"/>
      <c r="BN665" s="683"/>
      <c r="BO665" s="683"/>
      <c r="BP665" s="683"/>
      <c r="BQ665" s="683"/>
      <c r="BR665" s="683"/>
      <c r="BS665" s="683"/>
      <c r="BT665" s="683"/>
      <c r="BU665" s="683"/>
      <c r="BV665" s="683"/>
      <c r="BW665" s="683"/>
      <c r="BX665" s="683"/>
      <c r="BY665" s="683"/>
      <c r="BZ665" s="683"/>
      <c r="CA665" s="683"/>
      <c r="CB665" s="683"/>
      <c r="CC665" s="683"/>
      <c r="CD665" s="683"/>
      <c r="CE665" s="683"/>
      <c r="CF665" s="683"/>
      <c r="CG665" s="683"/>
      <c r="CH665" s="683"/>
      <c r="CI665" s="683"/>
      <c r="CJ665" s="683"/>
      <c r="CK665" s="683"/>
      <c r="CL665" s="683"/>
      <c r="CM665" s="683"/>
      <c r="CN665" s="683"/>
      <c r="CO665" s="683"/>
      <c r="CP665" s="683"/>
      <c r="CQ665" s="683"/>
      <c r="CR665" s="683"/>
      <c r="CS665" s="683"/>
      <c r="CT665" s="683"/>
      <c r="CU665" s="683"/>
      <c r="CV665" s="683"/>
      <c r="CW665" s="683"/>
      <c r="CX665" s="683"/>
      <c r="CY665" s="683"/>
      <c r="CZ665" s="683"/>
      <c r="DA665" s="683"/>
      <c r="DB665" s="683"/>
      <c r="DC665" s="683"/>
      <c r="DD665" s="683"/>
      <c r="DE665" s="683"/>
      <c r="DF665" s="683"/>
      <c r="DG665" s="683"/>
      <c r="DH665" s="683"/>
      <c r="DI665" s="683"/>
      <c r="DJ665" s="683"/>
      <c r="DK665" s="683"/>
      <c r="DL665" s="683"/>
      <c r="DM665" s="683"/>
      <c r="DN665" s="683"/>
      <c r="DO665" s="683"/>
      <c r="DP665" s="683"/>
      <c r="DQ665" s="683"/>
      <c r="DR665" s="683"/>
      <c r="DS665" s="683"/>
      <c r="DT665" s="683"/>
      <c r="DU665" s="683"/>
      <c r="DV665" s="683"/>
      <c r="DW665" s="683"/>
      <c r="DX665" s="683"/>
      <c r="DY665" s="683"/>
      <c r="DZ665" s="683"/>
      <c r="EA665" s="683"/>
      <c r="EB665" s="683"/>
      <c r="EC665" s="683"/>
      <c r="ED665" s="683"/>
      <c r="EE665" s="683"/>
      <c r="EF665" s="683"/>
      <c r="EG665" s="683"/>
      <c r="EH665" s="683"/>
      <c r="EI665" s="683"/>
      <c r="EJ665" s="683"/>
      <c r="EK665" s="683"/>
      <c r="EL665" s="683"/>
      <c r="EM665" s="683"/>
      <c r="EN665" s="683"/>
      <c r="EO665" s="683"/>
      <c r="EP665" s="683"/>
      <c r="EQ665" s="683"/>
      <c r="ER665" s="683"/>
      <c r="ES665" s="683"/>
      <c r="ET665" s="683"/>
      <c r="EU665" s="683"/>
      <c r="EV665" s="683"/>
      <c r="EW665" s="683"/>
      <c r="EX665" s="683"/>
      <c r="EY665" s="683"/>
      <c r="EZ665" s="683"/>
      <c r="FA665" s="683"/>
      <c r="FB665" s="683"/>
      <c r="FC665" s="683"/>
      <c r="FD665" s="683"/>
      <c r="FE665" s="683"/>
      <c r="FF665" s="683"/>
      <c r="FG665" s="683"/>
      <c r="FH665" s="683"/>
      <c r="FI665" s="683"/>
      <c r="FJ665" s="683"/>
      <c r="FK665" s="683"/>
      <c r="FL665" s="683"/>
      <c r="FM665" s="683"/>
      <c r="FN665" s="683"/>
      <c r="FO665" s="683"/>
      <c r="FP665" s="683"/>
      <c r="FQ665" s="683"/>
      <c r="FR665" s="683"/>
      <c r="FS665" s="683"/>
      <c r="FT665" s="683"/>
      <c r="FU665" s="683"/>
      <c r="FV665" s="683"/>
      <c r="FW665" s="683"/>
      <c r="FX665" s="683"/>
      <c r="FY665" s="683"/>
      <c r="FZ665" s="683"/>
      <c r="GA665" s="683"/>
      <c r="GB665" s="683"/>
      <c r="GC665" s="683"/>
      <c r="GD665" s="683"/>
      <c r="GE665" s="683"/>
      <c r="GF665" s="683"/>
      <c r="GG665" s="683"/>
      <c r="GH665" s="683"/>
      <c r="GI665" s="683"/>
      <c r="GJ665" s="683"/>
      <c r="GK665" s="683"/>
      <c r="GL665" s="683"/>
      <c r="GM665" s="683"/>
      <c r="GN665" s="683"/>
      <c r="GO665" s="683"/>
      <c r="GP665" s="683"/>
      <c r="GQ665" s="683"/>
      <c r="GR665" s="683"/>
      <c r="GS665" s="683"/>
      <c r="GT665" s="683"/>
      <c r="GU665" s="683"/>
      <c r="GV665" s="683"/>
      <c r="GW665" s="683"/>
      <c r="GX665" s="683"/>
      <c r="GY665" s="683"/>
      <c r="GZ665" s="683"/>
      <c r="HA665" s="683"/>
      <c r="HB665" s="683"/>
      <c r="HC665" s="683"/>
      <c r="HD665" s="683"/>
      <c r="HE665" s="683"/>
      <c r="HF665" s="683"/>
      <c r="HG665" s="683"/>
      <c r="HH665" s="683"/>
      <c r="HI665" s="683"/>
      <c r="HJ665" s="683"/>
      <c r="HK665" s="683"/>
      <c r="HL665" s="683"/>
      <c r="HM665" s="683"/>
      <c r="HN665" s="683"/>
      <c r="HO665" s="683"/>
      <c r="HP665" s="683"/>
      <c r="HQ665" s="683"/>
      <c r="HR665" s="683"/>
      <c r="HS665" s="683"/>
      <c r="HT665" s="683"/>
      <c r="HU665" s="683"/>
      <c r="HV665" s="683"/>
      <c r="HW665" s="683"/>
      <c r="HX665" s="683"/>
      <c r="HY665" s="683"/>
      <c r="HZ665" s="683"/>
      <c r="IA665" s="683"/>
      <c r="IB665" s="683"/>
      <c r="IC665" s="683"/>
      <c r="ID665" s="683"/>
      <c r="IE665" s="683"/>
      <c r="IF665" s="683"/>
      <c r="IG665" s="683"/>
      <c r="IH665" s="683"/>
      <c r="II665" s="683"/>
      <c r="IJ665" s="683"/>
      <c r="IK665" s="683"/>
      <c r="IL665" s="683"/>
      <c r="IM665" s="683"/>
      <c r="IN665" s="683"/>
      <c r="IO665" s="683"/>
      <c r="IP665" s="683"/>
      <c r="IQ665" s="683"/>
      <c r="IR665" s="683"/>
      <c r="IS665" s="683"/>
      <c r="IT665" s="683"/>
      <c r="IU665" s="683"/>
      <c r="IV665" s="683"/>
    </row>
    <row r="666" spans="1:256" s="679" customFormat="1" ht="17.25" customHeight="1">
      <c r="A666" s="697" t="s">
        <v>644</v>
      </c>
      <c r="B666" s="695">
        <v>2260</v>
      </c>
      <c r="C666" s="696">
        <v>2260</v>
      </c>
      <c r="D666" s="414">
        <f t="shared" si="10"/>
        <v>100</v>
      </c>
      <c r="F666" s="683"/>
      <c r="G666" s="683"/>
      <c r="H666" s="683"/>
      <c r="I666" s="683"/>
      <c r="J666" s="683"/>
      <c r="K666" s="683"/>
      <c r="L666" s="683"/>
      <c r="M666" s="683"/>
      <c r="N666" s="683"/>
      <c r="O666" s="683"/>
      <c r="P666" s="683"/>
      <c r="Q666" s="683"/>
      <c r="R666" s="683"/>
      <c r="S666" s="683"/>
      <c r="T666" s="683"/>
      <c r="U666" s="683"/>
      <c r="V666" s="683"/>
      <c r="W666" s="683"/>
      <c r="X666" s="683"/>
      <c r="Y666" s="683"/>
      <c r="Z666" s="683"/>
      <c r="AA666" s="683"/>
      <c r="AB666" s="683"/>
      <c r="AC666" s="683"/>
      <c r="AD666" s="683"/>
      <c r="AE666" s="683"/>
      <c r="AF666" s="683"/>
      <c r="AG666" s="683"/>
      <c r="AH666" s="683"/>
      <c r="AI666" s="683"/>
      <c r="AJ666" s="683"/>
      <c r="AK666" s="683"/>
      <c r="AL666" s="683"/>
      <c r="AM666" s="683"/>
      <c r="AN666" s="683"/>
      <c r="AO666" s="683"/>
      <c r="AP666" s="683"/>
      <c r="AQ666" s="683"/>
      <c r="AR666" s="683"/>
      <c r="AS666" s="683"/>
      <c r="AT666" s="683"/>
      <c r="AU666" s="683"/>
      <c r="AV666" s="683"/>
      <c r="AW666" s="683"/>
      <c r="AX666" s="683"/>
      <c r="AY666" s="683"/>
      <c r="AZ666" s="683"/>
      <c r="BA666" s="683"/>
      <c r="BB666" s="683"/>
      <c r="BC666" s="683"/>
      <c r="BD666" s="683"/>
      <c r="BE666" s="683"/>
      <c r="BF666" s="683"/>
      <c r="BG666" s="683"/>
      <c r="BH666" s="683"/>
      <c r="BI666" s="683"/>
      <c r="BJ666" s="683"/>
      <c r="BK666" s="683"/>
      <c r="BL666" s="683"/>
      <c r="BM666" s="683"/>
      <c r="BN666" s="683"/>
      <c r="BO666" s="683"/>
      <c r="BP666" s="683"/>
      <c r="BQ666" s="683"/>
      <c r="BR666" s="683"/>
      <c r="BS666" s="683"/>
      <c r="BT666" s="683"/>
      <c r="BU666" s="683"/>
      <c r="BV666" s="683"/>
      <c r="BW666" s="683"/>
      <c r="BX666" s="683"/>
      <c r="BY666" s="683"/>
      <c r="BZ666" s="683"/>
      <c r="CA666" s="683"/>
      <c r="CB666" s="683"/>
      <c r="CC666" s="683"/>
      <c r="CD666" s="683"/>
      <c r="CE666" s="683"/>
      <c r="CF666" s="683"/>
      <c r="CG666" s="683"/>
      <c r="CH666" s="683"/>
      <c r="CI666" s="683"/>
      <c r="CJ666" s="683"/>
      <c r="CK666" s="683"/>
      <c r="CL666" s="683"/>
      <c r="CM666" s="683"/>
      <c r="CN666" s="683"/>
      <c r="CO666" s="683"/>
      <c r="CP666" s="683"/>
      <c r="CQ666" s="683"/>
      <c r="CR666" s="683"/>
      <c r="CS666" s="683"/>
      <c r="CT666" s="683"/>
      <c r="CU666" s="683"/>
      <c r="CV666" s="683"/>
      <c r="CW666" s="683"/>
      <c r="CX666" s="683"/>
      <c r="CY666" s="683"/>
      <c r="CZ666" s="683"/>
      <c r="DA666" s="683"/>
      <c r="DB666" s="683"/>
      <c r="DC666" s="683"/>
      <c r="DD666" s="683"/>
      <c r="DE666" s="683"/>
      <c r="DF666" s="683"/>
      <c r="DG666" s="683"/>
      <c r="DH666" s="683"/>
      <c r="DI666" s="683"/>
      <c r="DJ666" s="683"/>
      <c r="DK666" s="683"/>
      <c r="DL666" s="683"/>
      <c r="DM666" s="683"/>
      <c r="DN666" s="683"/>
      <c r="DO666" s="683"/>
      <c r="DP666" s="683"/>
      <c r="DQ666" s="683"/>
      <c r="DR666" s="683"/>
      <c r="DS666" s="683"/>
      <c r="DT666" s="683"/>
      <c r="DU666" s="683"/>
      <c r="DV666" s="683"/>
      <c r="DW666" s="683"/>
      <c r="DX666" s="683"/>
      <c r="DY666" s="683"/>
      <c r="DZ666" s="683"/>
      <c r="EA666" s="683"/>
      <c r="EB666" s="683"/>
      <c r="EC666" s="683"/>
      <c r="ED666" s="683"/>
      <c r="EE666" s="683"/>
      <c r="EF666" s="683"/>
      <c r="EG666" s="683"/>
      <c r="EH666" s="683"/>
      <c r="EI666" s="683"/>
      <c r="EJ666" s="683"/>
      <c r="EK666" s="683"/>
      <c r="EL666" s="683"/>
      <c r="EM666" s="683"/>
      <c r="EN666" s="683"/>
      <c r="EO666" s="683"/>
      <c r="EP666" s="683"/>
      <c r="EQ666" s="683"/>
      <c r="ER666" s="683"/>
      <c r="ES666" s="683"/>
      <c r="ET666" s="683"/>
      <c r="EU666" s="683"/>
      <c r="EV666" s="683"/>
      <c r="EW666" s="683"/>
      <c r="EX666" s="683"/>
      <c r="EY666" s="683"/>
      <c r="EZ666" s="683"/>
      <c r="FA666" s="683"/>
      <c r="FB666" s="683"/>
      <c r="FC666" s="683"/>
      <c r="FD666" s="683"/>
      <c r="FE666" s="683"/>
      <c r="FF666" s="683"/>
      <c r="FG666" s="683"/>
      <c r="FH666" s="683"/>
      <c r="FI666" s="683"/>
      <c r="FJ666" s="683"/>
      <c r="FK666" s="683"/>
      <c r="FL666" s="683"/>
      <c r="FM666" s="683"/>
      <c r="FN666" s="683"/>
      <c r="FO666" s="683"/>
      <c r="FP666" s="683"/>
      <c r="FQ666" s="683"/>
      <c r="FR666" s="683"/>
      <c r="FS666" s="683"/>
      <c r="FT666" s="683"/>
      <c r="FU666" s="683"/>
      <c r="FV666" s="683"/>
      <c r="FW666" s="683"/>
      <c r="FX666" s="683"/>
      <c r="FY666" s="683"/>
      <c r="FZ666" s="683"/>
      <c r="GA666" s="683"/>
      <c r="GB666" s="683"/>
      <c r="GC666" s="683"/>
      <c r="GD666" s="683"/>
      <c r="GE666" s="683"/>
      <c r="GF666" s="683"/>
      <c r="GG666" s="683"/>
      <c r="GH666" s="683"/>
      <c r="GI666" s="683"/>
      <c r="GJ666" s="683"/>
      <c r="GK666" s="683"/>
      <c r="GL666" s="683"/>
      <c r="GM666" s="683"/>
      <c r="GN666" s="683"/>
      <c r="GO666" s="683"/>
      <c r="GP666" s="683"/>
      <c r="GQ666" s="683"/>
      <c r="GR666" s="683"/>
      <c r="GS666" s="683"/>
      <c r="GT666" s="683"/>
      <c r="GU666" s="683"/>
      <c r="GV666" s="683"/>
      <c r="GW666" s="683"/>
      <c r="GX666" s="683"/>
      <c r="GY666" s="683"/>
      <c r="GZ666" s="683"/>
      <c r="HA666" s="683"/>
      <c r="HB666" s="683"/>
      <c r="HC666" s="683"/>
      <c r="HD666" s="683"/>
      <c r="HE666" s="683"/>
      <c r="HF666" s="683"/>
      <c r="HG666" s="683"/>
      <c r="HH666" s="683"/>
      <c r="HI666" s="683"/>
      <c r="HJ666" s="683"/>
      <c r="HK666" s="683"/>
      <c r="HL666" s="683"/>
      <c r="HM666" s="683"/>
      <c r="HN666" s="683"/>
      <c r="HO666" s="683"/>
      <c r="HP666" s="683"/>
      <c r="HQ666" s="683"/>
      <c r="HR666" s="683"/>
      <c r="HS666" s="683"/>
      <c r="HT666" s="683"/>
      <c r="HU666" s="683"/>
      <c r="HV666" s="683"/>
      <c r="HW666" s="683"/>
      <c r="HX666" s="683"/>
      <c r="HY666" s="683"/>
      <c r="HZ666" s="683"/>
      <c r="IA666" s="683"/>
      <c r="IB666" s="683"/>
      <c r="IC666" s="683"/>
      <c r="ID666" s="683"/>
      <c r="IE666" s="683"/>
      <c r="IF666" s="683"/>
      <c r="IG666" s="683"/>
      <c r="IH666" s="683"/>
      <c r="II666" s="683"/>
      <c r="IJ666" s="683"/>
      <c r="IK666" s="683"/>
      <c r="IL666" s="683"/>
      <c r="IM666" s="683"/>
      <c r="IN666" s="683"/>
      <c r="IO666" s="683"/>
      <c r="IP666" s="683"/>
      <c r="IQ666" s="683"/>
      <c r="IR666" s="683"/>
      <c r="IS666" s="683"/>
      <c r="IT666" s="683"/>
      <c r="IU666" s="683"/>
      <c r="IV666" s="683"/>
    </row>
    <row r="667" spans="1:256" s="679" customFormat="1" ht="17.25" customHeight="1">
      <c r="A667" s="697" t="s">
        <v>645</v>
      </c>
      <c r="B667" s="695">
        <v>1841</v>
      </c>
      <c r="C667" s="696">
        <v>1841</v>
      </c>
      <c r="D667" s="414">
        <f t="shared" si="10"/>
        <v>100</v>
      </c>
      <c r="F667" s="683"/>
      <c r="G667" s="683"/>
      <c r="H667" s="683"/>
      <c r="I667" s="683"/>
      <c r="J667" s="683"/>
      <c r="K667" s="683"/>
      <c r="L667" s="683"/>
      <c r="M667" s="683"/>
      <c r="N667" s="683"/>
      <c r="O667" s="683"/>
      <c r="P667" s="683"/>
      <c r="Q667" s="683"/>
      <c r="R667" s="683"/>
      <c r="S667" s="683"/>
      <c r="T667" s="683"/>
      <c r="U667" s="683"/>
      <c r="V667" s="683"/>
      <c r="W667" s="683"/>
      <c r="X667" s="683"/>
      <c r="Y667" s="683"/>
      <c r="Z667" s="683"/>
      <c r="AA667" s="683"/>
      <c r="AB667" s="683"/>
      <c r="AC667" s="683"/>
      <c r="AD667" s="683"/>
      <c r="AE667" s="683"/>
      <c r="AF667" s="683"/>
      <c r="AG667" s="683"/>
      <c r="AH667" s="683"/>
      <c r="AI667" s="683"/>
      <c r="AJ667" s="683"/>
      <c r="AK667" s="683"/>
      <c r="AL667" s="683"/>
      <c r="AM667" s="683"/>
      <c r="AN667" s="683"/>
      <c r="AO667" s="683"/>
      <c r="AP667" s="683"/>
      <c r="AQ667" s="683"/>
      <c r="AR667" s="683"/>
      <c r="AS667" s="683"/>
      <c r="AT667" s="683"/>
      <c r="AU667" s="683"/>
      <c r="AV667" s="683"/>
      <c r="AW667" s="683"/>
      <c r="AX667" s="683"/>
      <c r="AY667" s="683"/>
      <c r="AZ667" s="683"/>
      <c r="BA667" s="683"/>
      <c r="BB667" s="683"/>
      <c r="BC667" s="683"/>
      <c r="BD667" s="683"/>
      <c r="BE667" s="683"/>
      <c r="BF667" s="683"/>
      <c r="BG667" s="683"/>
      <c r="BH667" s="683"/>
      <c r="BI667" s="683"/>
      <c r="BJ667" s="683"/>
      <c r="BK667" s="683"/>
      <c r="BL667" s="683"/>
      <c r="BM667" s="683"/>
      <c r="BN667" s="683"/>
      <c r="BO667" s="683"/>
      <c r="BP667" s="683"/>
      <c r="BQ667" s="683"/>
      <c r="BR667" s="683"/>
      <c r="BS667" s="683"/>
      <c r="BT667" s="683"/>
      <c r="BU667" s="683"/>
      <c r="BV667" s="683"/>
      <c r="BW667" s="683"/>
      <c r="BX667" s="683"/>
      <c r="BY667" s="683"/>
      <c r="BZ667" s="683"/>
      <c r="CA667" s="683"/>
      <c r="CB667" s="683"/>
      <c r="CC667" s="683"/>
      <c r="CD667" s="683"/>
      <c r="CE667" s="683"/>
      <c r="CF667" s="683"/>
      <c r="CG667" s="683"/>
      <c r="CH667" s="683"/>
      <c r="CI667" s="683"/>
      <c r="CJ667" s="683"/>
      <c r="CK667" s="683"/>
      <c r="CL667" s="683"/>
      <c r="CM667" s="683"/>
      <c r="CN667" s="683"/>
      <c r="CO667" s="683"/>
      <c r="CP667" s="683"/>
      <c r="CQ667" s="683"/>
      <c r="CR667" s="683"/>
      <c r="CS667" s="683"/>
      <c r="CT667" s="683"/>
      <c r="CU667" s="683"/>
      <c r="CV667" s="683"/>
      <c r="CW667" s="683"/>
      <c r="CX667" s="683"/>
      <c r="CY667" s="683"/>
      <c r="CZ667" s="683"/>
      <c r="DA667" s="683"/>
      <c r="DB667" s="683"/>
      <c r="DC667" s="683"/>
      <c r="DD667" s="683"/>
      <c r="DE667" s="683"/>
      <c r="DF667" s="683"/>
      <c r="DG667" s="683"/>
      <c r="DH667" s="683"/>
      <c r="DI667" s="683"/>
      <c r="DJ667" s="683"/>
      <c r="DK667" s="683"/>
      <c r="DL667" s="683"/>
      <c r="DM667" s="683"/>
      <c r="DN667" s="683"/>
      <c r="DO667" s="683"/>
      <c r="DP667" s="683"/>
      <c r="DQ667" s="683"/>
      <c r="DR667" s="683"/>
      <c r="DS667" s="683"/>
      <c r="DT667" s="683"/>
      <c r="DU667" s="683"/>
      <c r="DV667" s="683"/>
      <c r="DW667" s="683"/>
      <c r="DX667" s="683"/>
      <c r="DY667" s="683"/>
      <c r="DZ667" s="683"/>
      <c r="EA667" s="683"/>
      <c r="EB667" s="683"/>
      <c r="EC667" s="683"/>
      <c r="ED667" s="683"/>
      <c r="EE667" s="683"/>
      <c r="EF667" s="683"/>
      <c r="EG667" s="683"/>
      <c r="EH667" s="683"/>
      <c r="EI667" s="683"/>
      <c r="EJ667" s="683"/>
      <c r="EK667" s="683"/>
      <c r="EL667" s="683"/>
      <c r="EM667" s="683"/>
      <c r="EN667" s="683"/>
      <c r="EO667" s="683"/>
      <c r="EP667" s="683"/>
      <c r="EQ667" s="683"/>
      <c r="ER667" s="683"/>
      <c r="ES667" s="683"/>
      <c r="ET667" s="683"/>
      <c r="EU667" s="683"/>
      <c r="EV667" s="683"/>
      <c r="EW667" s="683"/>
      <c r="EX667" s="683"/>
      <c r="EY667" s="683"/>
      <c r="EZ667" s="683"/>
      <c r="FA667" s="683"/>
      <c r="FB667" s="683"/>
      <c r="FC667" s="683"/>
      <c r="FD667" s="683"/>
      <c r="FE667" s="683"/>
      <c r="FF667" s="683"/>
      <c r="FG667" s="683"/>
      <c r="FH667" s="683"/>
      <c r="FI667" s="683"/>
      <c r="FJ667" s="683"/>
      <c r="FK667" s="683"/>
      <c r="FL667" s="683"/>
      <c r="FM667" s="683"/>
      <c r="FN667" s="683"/>
      <c r="FO667" s="683"/>
      <c r="FP667" s="683"/>
      <c r="FQ667" s="683"/>
      <c r="FR667" s="683"/>
      <c r="FS667" s="683"/>
      <c r="FT667" s="683"/>
      <c r="FU667" s="683"/>
      <c r="FV667" s="683"/>
      <c r="FW667" s="683"/>
      <c r="FX667" s="683"/>
      <c r="FY667" s="683"/>
      <c r="FZ667" s="683"/>
      <c r="GA667" s="683"/>
      <c r="GB667" s="683"/>
      <c r="GC667" s="683"/>
      <c r="GD667" s="683"/>
      <c r="GE667" s="683"/>
      <c r="GF667" s="683"/>
      <c r="GG667" s="683"/>
      <c r="GH667" s="683"/>
      <c r="GI667" s="683"/>
      <c r="GJ667" s="683"/>
      <c r="GK667" s="683"/>
      <c r="GL667" s="683"/>
      <c r="GM667" s="683"/>
      <c r="GN667" s="683"/>
      <c r="GO667" s="683"/>
      <c r="GP667" s="683"/>
      <c r="GQ667" s="683"/>
      <c r="GR667" s="683"/>
      <c r="GS667" s="683"/>
      <c r="GT667" s="683"/>
      <c r="GU667" s="683"/>
      <c r="GV667" s="683"/>
      <c r="GW667" s="683"/>
      <c r="GX667" s="683"/>
      <c r="GY667" s="683"/>
      <c r="GZ667" s="683"/>
      <c r="HA667" s="683"/>
      <c r="HB667" s="683"/>
      <c r="HC667" s="683"/>
      <c r="HD667" s="683"/>
      <c r="HE667" s="683"/>
      <c r="HF667" s="683"/>
      <c r="HG667" s="683"/>
      <c r="HH667" s="683"/>
      <c r="HI667" s="683"/>
      <c r="HJ667" s="683"/>
      <c r="HK667" s="683"/>
      <c r="HL667" s="683"/>
      <c r="HM667" s="683"/>
      <c r="HN667" s="683"/>
      <c r="HO667" s="683"/>
      <c r="HP667" s="683"/>
      <c r="HQ667" s="683"/>
      <c r="HR667" s="683"/>
      <c r="HS667" s="683"/>
      <c r="HT667" s="683"/>
      <c r="HU667" s="683"/>
      <c r="HV667" s="683"/>
      <c r="HW667" s="683"/>
      <c r="HX667" s="683"/>
      <c r="HY667" s="683"/>
      <c r="HZ667" s="683"/>
      <c r="IA667" s="683"/>
      <c r="IB667" s="683"/>
      <c r="IC667" s="683"/>
      <c r="ID667" s="683"/>
      <c r="IE667" s="683"/>
      <c r="IF667" s="683"/>
      <c r="IG667" s="683"/>
      <c r="IH667" s="683"/>
      <c r="II667" s="683"/>
      <c r="IJ667" s="683"/>
      <c r="IK667" s="683"/>
      <c r="IL667" s="683"/>
      <c r="IM667" s="683"/>
      <c r="IN667" s="683"/>
      <c r="IO667" s="683"/>
      <c r="IP667" s="683"/>
      <c r="IQ667" s="683"/>
      <c r="IR667" s="683"/>
      <c r="IS667" s="683"/>
      <c r="IT667" s="683"/>
      <c r="IU667" s="683"/>
      <c r="IV667" s="683"/>
    </row>
    <row r="668" spans="1:256" s="679" customFormat="1" ht="17.25" customHeight="1">
      <c r="A668" s="697" t="s">
        <v>150</v>
      </c>
      <c r="B668" s="695">
        <v>592</v>
      </c>
      <c r="C668" s="696">
        <v>592</v>
      </c>
      <c r="D668" s="414">
        <f t="shared" si="10"/>
        <v>100</v>
      </c>
      <c r="F668" s="683"/>
      <c r="G668" s="683"/>
      <c r="H668" s="683"/>
      <c r="I668" s="683"/>
      <c r="J668" s="683"/>
      <c r="K668" s="683"/>
      <c r="L668" s="683"/>
      <c r="M668" s="683"/>
      <c r="N668" s="683"/>
      <c r="O668" s="683"/>
      <c r="P668" s="683"/>
      <c r="Q668" s="683"/>
      <c r="R668" s="683"/>
      <c r="S668" s="683"/>
      <c r="T668" s="683"/>
      <c r="U668" s="683"/>
      <c r="V668" s="683"/>
      <c r="W668" s="683"/>
      <c r="X668" s="683"/>
      <c r="Y668" s="683"/>
      <c r="Z668" s="683"/>
      <c r="AA668" s="683"/>
      <c r="AB668" s="683"/>
      <c r="AC668" s="683"/>
      <c r="AD668" s="683"/>
      <c r="AE668" s="683"/>
      <c r="AF668" s="683"/>
      <c r="AG668" s="683"/>
      <c r="AH668" s="683"/>
      <c r="AI668" s="683"/>
      <c r="AJ668" s="683"/>
      <c r="AK668" s="683"/>
      <c r="AL668" s="683"/>
      <c r="AM668" s="683"/>
      <c r="AN668" s="683"/>
      <c r="AO668" s="683"/>
      <c r="AP668" s="683"/>
      <c r="AQ668" s="683"/>
      <c r="AR668" s="683"/>
      <c r="AS668" s="683"/>
      <c r="AT668" s="683"/>
      <c r="AU668" s="683"/>
      <c r="AV668" s="683"/>
      <c r="AW668" s="683"/>
      <c r="AX668" s="683"/>
      <c r="AY668" s="683"/>
      <c r="AZ668" s="683"/>
      <c r="BA668" s="683"/>
      <c r="BB668" s="683"/>
      <c r="BC668" s="683"/>
      <c r="BD668" s="683"/>
      <c r="BE668" s="683"/>
      <c r="BF668" s="683"/>
      <c r="BG668" s="683"/>
      <c r="BH668" s="683"/>
      <c r="BI668" s="683"/>
      <c r="BJ668" s="683"/>
      <c r="BK668" s="683"/>
      <c r="BL668" s="683"/>
      <c r="BM668" s="683"/>
      <c r="BN668" s="683"/>
      <c r="BO668" s="683"/>
      <c r="BP668" s="683"/>
      <c r="BQ668" s="683"/>
      <c r="BR668" s="683"/>
      <c r="BS668" s="683"/>
      <c r="BT668" s="683"/>
      <c r="BU668" s="683"/>
      <c r="BV668" s="683"/>
      <c r="BW668" s="683"/>
      <c r="BX668" s="683"/>
      <c r="BY668" s="683"/>
      <c r="BZ668" s="683"/>
      <c r="CA668" s="683"/>
      <c r="CB668" s="683"/>
      <c r="CC668" s="683"/>
      <c r="CD668" s="683"/>
      <c r="CE668" s="683"/>
      <c r="CF668" s="683"/>
      <c r="CG668" s="683"/>
      <c r="CH668" s="683"/>
      <c r="CI668" s="683"/>
      <c r="CJ668" s="683"/>
      <c r="CK668" s="683"/>
      <c r="CL668" s="683"/>
      <c r="CM668" s="683"/>
      <c r="CN668" s="683"/>
      <c r="CO668" s="683"/>
      <c r="CP668" s="683"/>
      <c r="CQ668" s="683"/>
      <c r="CR668" s="683"/>
      <c r="CS668" s="683"/>
      <c r="CT668" s="683"/>
      <c r="CU668" s="683"/>
      <c r="CV668" s="683"/>
      <c r="CW668" s="683"/>
      <c r="CX668" s="683"/>
      <c r="CY668" s="683"/>
      <c r="CZ668" s="683"/>
      <c r="DA668" s="683"/>
      <c r="DB668" s="683"/>
      <c r="DC668" s="683"/>
      <c r="DD668" s="683"/>
      <c r="DE668" s="683"/>
      <c r="DF668" s="683"/>
      <c r="DG668" s="683"/>
      <c r="DH668" s="683"/>
      <c r="DI668" s="683"/>
      <c r="DJ668" s="683"/>
      <c r="DK668" s="683"/>
      <c r="DL668" s="683"/>
      <c r="DM668" s="683"/>
      <c r="DN668" s="683"/>
      <c r="DO668" s="683"/>
      <c r="DP668" s="683"/>
      <c r="DQ668" s="683"/>
      <c r="DR668" s="683"/>
      <c r="DS668" s="683"/>
      <c r="DT668" s="683"/>
      <c r="DU668" s="683"/>
      <c r="DV668" s="683"/>
      <c r="DW668" s="683"/>
      <c r="DX668" s="683"/>
      <c r="DY668" s="683"/>
      <c r="DZ668" s="683"/>
      <c r="EA668" s="683"/>
      <c r="EB668" s="683"/>
      <c r="EC668" s="683"/>
      <c r="ED668" s="683"/>
      <c r="EE668" s="683"/>
      <c r="EF668" s="683"/>
      <c r="EG668" s="683"/>
      <c r="EH668" s="683"/>
      <c r="EI668" s="683"/>
      <c r="EJ668" s="683"/>
      <c r="EK668" s="683"/>
      <c r="EL668" s="683"/>
      <c r="EM668" s="683"/>
      <c r="EN668" s="683"/>
      <c r="EO668" s="683"/>
      <c r="EP668" s="683"/>
      <c r="EQ668" s="683"/>
      <c r="ER668" s="683"/>
      <c r="ES668" s="683"/>
      <c r="ET668" s="683"/>
      <c r="EU668" s="683"/>
      <c r="EV668" s="683"/>
      <c r="EW668" s="683"/>
      <c r="EX668" s="683"/>
      <c r="EY668" s="683"/>
      <c r="EZ668" s="683"/>
      <c r="FA668" s="683"/>
      <c r="FB668" s="683"/>
      <c r="FC668" s="683"/>
      <c r="FD668" s="683"/>
      <c r="FE668" s="683"/>
      <c r="FF668" s="683"/>
      <c r="FG668" s="683"/>
      <c r="FH668" s="683"/>
      <c r="FI668" s="683"/>
      <c r="FJ668" s="683"/>
      <c r="FK668" s="683"/>
      <c r="FL668" s="683"/>
      <c r="FM668" s="683"/>
      <c r="FN668" s="683"/>
      <c r="FO668" s="683"/>
      <c r="FP668" s="683"/>
      <c r="FQ668" s="683"/>
      <c r="FR668" s="683"/>
      <c r="FS668" s="683"/>
      <c r="FT668" s="683"/>
      <c r="FU668" s="683"/>
      <c r="FV668" s="683"/>
      <c r="FW668" s="683"/>
      <c r="FX668" s="683"/>
      <c r="FY668" s="683"/>
      <c r="FZ668" s="683"/>
      <c r="GA668" s="683"/>
      <c r="GB668" s="683"/>
      <c r="GC668" s="683"/>
      <c r="GD668" s="683"/>
      <c r="GE668" s="683"/>
      <c r="GF668" s="683"/>
      <c r="GG668" s="683"/>
      <c r="GH668" s="683"/>
      <c r="GI668" s="683"/>
      <c r="GJ668" s="683"/>
      <c r="GK668" s="683"/>
      <c r="GL668" s="683"/>
      <c r="GM668" s="683"/>
      <c r="GN668" s="683"/>
      <c r="GO668" s="683"/>
      <c r="GP668" s="683"/>
      <c r="GQ668" s="683"/>
      <c r="GR668" s="683"/>
      <c r="GS668" s="683"/>
      <c r="GT668" s="683"/>
      <c r="GU668" s="683"/>
      <c r="GV668" s="683"/>
      <c r="GW668" s="683"/>
      <c r="GX668" s="683"/>
      <c r="GY668" s="683"/>
      <c r="GZ668" s="683"/>
      <c r="HA668" s="683"/>
      <c r="HB668" s="683"/>
      <c r="HC668" s="683"/>
      <c r="HD668" s="683"/>
      <c r="HE668" s="683"/>
      <c r="HF668" s="683"/>
      <c r="HG668" s="683"/>
      <c r="HH668" s="683"/>
      <c r="HI668" s="683"/>
      <c r="HJ668" s="683"/>
      <c r="HK668" s="683"/>
      <c r="HL668" s="683"/>
      <c r="HM668" s="683"/>
      <c r="HN668" s="683"/>
      <c r="HO668" s="683"/>
      <c r="HP668" s="683"/>
      <c r="HQ668" s="683"/>
      <c r="HR668" s="683"/>
      <c r="HS668" s="683"/>
      <c r="HT668" s="683"/>
      <c r="HU668" s="683"/>
      <c r="HV668" s="683"/>
      <c r="HW668" s="683"/>
      <c r="HX668" s="683"/>
      <c r="HY668" s="683"/>
      <c r="HZ668" s="683"/>
      <c r="IA668" s="683"/>
      <c r="IB668" s="683"/>
      <c r="IC668" s="683"/>
      <c r="ID668" s="683"/>
      <c r="IE668" s="683"/>
      <c r="IF668" s="683"/>
      <c r="IG668" s="683"/>
      <c r="IH668" s="683"/>
      <c r="II668" s="683"/>
      <c r="IJ668" s="683"/>
      <c r="IK668" s="683"/>
      <c r="IL668" s="683"/>
      <c r="IM668" s="683"/>
      <c r="IN668" s="683"/>
      <c r="IO668" s="683"/>
      <c r="IP668" s="683"/>
      <c r="IQ668" s="683"/>
      <c r="IR668" s="683"/>
      <c r="IS668" s="683"/>
      <c r="IT668" s="683"/>
      <c r="IU668" s="683"/>
      <c r="IV668" s="683"/>
    </row>
    <row r="669" spans="1:256" s="679" customFormat="1" ht="17.25" customHeight="1">
      <c r="A669" s="697" t="s">
        <v>646</v>
      </c>
      <c r="B669" s="695">
        <v>258</v>
      </c>
      <c r="C669" s="696">
        <v>258</v>
      </c>
      <c r="D669" s="414">
        <f t="shared" si="10"/>
        <v>100</v>
      </c>
      <c r="F669" s="683"/>
      <c r="G669" s="683"/>
      <c r="H669" s="683"/>
      <c r="I669" s="683"/>
      <c r="J669" s="683"/>
      <c r="K669" s="683"/>
      <c r="L669" s="683"/>
      <c r="M669" s="683"/>
      <c r="N669" s="683"/>
      <c r="O669" s="683"/>
      <c r="P669" s="683"/>
      <c r="Q669" s="683"/>
      <c r="R669" s="683"/>
      <c r="S669" s="683"/>
      <c r="T669" s="683"/>
      <c r="U669" s="683"/>
      <c r="V669" s="683"/>
      <c r="W669" s="683"/>
      <c r="X669" s="683"/>
      <c r="Y669" s="683"/>
      <c r="Z669" s="683"/>
      <c r="AA669" s="683"/>
      <c r="AB669" s="683"/>
      <c r="AC669" s="683"/>
      <c r="AD669" s="683"/>
      <c r="AE669" s="683"/>
      <c r="AF669" s="683"/>
      <c r="AG669" s="683"/>
      <c r="AH669" s="683"/>
      <c r="AI669" s="683"/>
      <c r="AJ669" s="683"/>
      <c r="AK669" s="683"/>
      <c r="AL669" s="683"/>
      <c r="AM669" s="683"/>
      <c r="AN669" s="683"/>
      <c r="AO669" s="683"/>
      <c r="AP669" s="683"/>
      <c r="AQ669" s="683"/>
      <c r="AR669" s="683"/>
      <c r="AS669" s="683"/>
      <c r="AT669" s="683"/>
      <c r="AU669" s="683"/>
      <c r="AV669" s="683"/>
      <c r="AW669" s="683"/>
      <c r="AX669" s="683"/>
      <c r="AY669" s="683"/>
      <c r="AZ669" s="683"/>
      <c r="BA669" s="683"/>
      <c r="BB669" s="683"/>
      <c r="BC669" s="683"/>
      <c r="BD669" s="683"/>
      <c r="BE669" s="683"/>
      <c r="BF669" s="683"/>
      <c r="BG669" s="683"/>
      <c r="BH669" s="683"/>
      <c r="BI669" s="683"/>
      <c r="BJ669" s="683"/>
      <c r="BK669" s="683"/>
      <c r="BL669" s="683"/>
      <c r="BM669" s="683"/>
      <c r="BN669" s="683"/>
      <c r="BO669" s="683"/>
      <c r="BP669" s="683"/>
      <c r="BQ669" s="683"/>
      <c r="BR669" s="683"/>
      <c r="BS669" s="683"/>
      <c r="BT669" s="683"/>
      <c r="BU669" s="683"/>
      <c r="BV669" s="683"/>
      <c r="BW669" s="683"/>
      <c r="BX669" s="683"/>
      <c r="BY669" s="683"/>
      <c r="BZ669" s="683"/>
      <c r="CA669" s="683"/>
      <c r="CB669" s="683"/>
      <c r="CC669" s="683"/>
      <c r="CD669" s="683"/>
      <c r="CE669" s="683"/>
      <c r="CF669" s="683"/>
      <c r="CG669" s="683"/>
      <c r="CH669" s="683"/>
      <c r="CI669" s="683"/>
      <c r="CJ669" s="683"/>
      <c r="CK669" s="683"/>
      <c r="CL669" s="683"/>
      <c r="CM669" s="683"/>
      <c r="CN669" s="683"/>
      <c r="CO669" s="683"/>
      <c r="CP669" s="683"/>
      <c r="CQ669" s="683"/>
      <c r="CR669" s="683"/>
      <c r="CS669" s="683"/>
      <c r="CT669" s="683"/>
      <c r="CU669" s="683"/>
      <c r="CV669" s="683"/>
      <c r="CW669" s="683"/>
      <c r="CX669" s="683"/>
      <c r="CY669" s="683"/>
      <c r="CZ669" s="683"/>
      <c r="DA669" s="683"/>
      <c r="DB669" s="683"/>
      <c r="DC669" s="683"/>
      <c r="DD669" s="683"/>
      <c r="DE669" s="683"/>
      <c r="DF669" s="683"/>
      <c r="DG669" s="683"/>
      <c r="DH669" s="683"/>
      <c r="DI669" s="683"/>
      <c r="DJ669" s="683"/>
      <c r="DK669" s="683"/>
      <c r="DL669" s="683"/>
      <c r="DM669" s="683"/>
      <c r="DN669" s="683"/>
      <c r="DO669" s="683"/>
      <c r="DP669" s="683"/>
      <c r="DQ669" s="683"/>
      <c r="DR669" s="683"/>
      <c r="DS669" s="683"/>
      <c r="DT669" s="683"/>
      <c r="DU669" s="683"/>
      <c r="DV669" s="683"/>
      <c r="DW669" s="683"/>
      <c r="DX669" s="683"/>
      <c r="DY669" s="683"/>
      <c r="DZ669" s="683"/>
      <c r="EA669" s="683"/>
      <c r="EB669" s="683"/>
      <c r="EC669" s="683"/>
      <c r="ED669" s="683"/>
      <c r="EE669" s="683"/>
      <c r="EF669" s="683"/>
      <c r="EG669" s="683"/>
      <c r="EH669" s="683"/>
      <c r="EI669" s="683"/>
      <c r="EJ669" s="683"/>
      <c r="EK669" s="683"/>
      <c r="EL669" s="683"/>
      <c r="EM669" s="683"/>
      <c r="EN669" s="683"/>
      <c r="EO669" s="683"/>
      <c r="EP669" s="683"/>
      <c r="EQ669" s="683"/>
      <c r="ER669" s="683"/>
      <c r="ES669" s="683"/>
      <c r="ET669" s="683"/>
      <c r="EU669" s="683"/>
      <c r="EV669" s="683"/>
      <c r="EW669" s="683"/>
      <c r="EX669" s="683"/>
      <c r="EY669" s="683"/>
      <c r="EZ669" s="683"/>
      <c r="FA669" s="683"/>
      <c r="FB669" s="683"/>
      <c r="FC669" s="683"/>
      <c r="FD669" s="683"/>
      <c r="FE669" s="683"/>
      <c r="FF669" s="683"/>
      <c r="FG669" s="683"/>
      <c r="FH669" s="683"/>
      <c r="FI669" s="683"/>
      <c r="FJ669" s="683"/>
      <c r="FK669" s="683"/>
      <c r="FL669" s="683"/>
      <c r="FM669" s="683"/>
      <c r="FN669" s="683"/>
      <c r="FO669" s="683"/>
      <c r="FP669" s="683"/>
      <c r="FQ669" s="683"/>
      <c r="FR669" s="683"/>
      <c r="FS669" s="683"/>
      <c r="FT669" s="683"/>
      <c r="FU669" s="683"/>
      <c r="FV669" s="683"/>
      <c r="FW669" s="683"/>
      <c r="FX669" s="683"/>
      <c r="FY669" s="683"/>
      <c r="FZ669" s="683"/>
      <c r="GA669" s="683"/>
      <c r="GB669" s="683"/>
      <c r="GC669" s="683"/>
      <c r="GD669" s="683"/>
      <c r="GE669" s="683"/>
      <c r="GF669" s="683"/>
      <c r="GG669" s="683"/>
      <c r="GH669" s="683"/>
      <c r="GI669" s="683"/>
      <c r="GJ669" s="683"/>
      <c r="GK669" s="683"/>
      <c r="GL669" s="683"/>
      <c r="GM669" s="683"/>
      <c r="GN669" s="683"/>
      <c r="GO669" s="683"/>
      <c r="GP669" s="683"/>
      <c r="GQ669" s="683"/>
      <c r="GR669" s="683"/>
      <c r="GS669" s="683"/>
      <c r="GT669" s="683"/>
      <c r="GU669" s="683"/>
      <c r="GV669" s="683"/>
      <c r="GW669" s="683"/>
      <c r="GX669" s="683"/>
      <c r="GY669" s="683"/>
      <c r="GZ669" s="683"/>
      <c r="HA669" s="683"/>
      <c r="HB669" s="683"/>
      <c r="HC669" s="683"/>
      <c r="HD669" s="683"/>
      <c r="HE669" s="683"/>
      <c r="HF669" s="683"/>
      <c r="HG669" s="683"/>
      <c r="HH669" s="683"/>
      <c r="HI669" s="683"/>
      <c r="HJ669" s="683"/>
      <c r="HK669" s="683"/>
      <c r="HL669" s="683"/>
      <c r="HM669" s="683"/>
      <c r="HN669" s="683"/>
      <c r="HO669" s="683"/>
      <c r="HP669" s="683"/>
      <c r="HQ669" s="683"/>
      <c r="HR669" s="683"/>
      <c r="HS669" s="683"/>
      <c r="HT669" s="683"/>
      <c r="HU669" s="683"/>
      <c r="HV669" s="683"/>
      <c r="HW669" s="683"/>
      <c r="HX669" s="683"/>
      <c r="HY669" s="683"/>
      <c r="HZ669" s="683"/>
      <c r="IA669" s="683"/>
      <c r="IB669" s="683"/>
      <c r="IC669" s="683"/>
      <c r="ID669" s="683"/>
      <c r="IE669" s="683"/>
      <c r="IF669" s="683"/>
      <c r="IG669" s="683"/>
      <c r="IH669" s="683"/>
      <c r="II669" s="683"/>
      <c r="IJ669" s="683"/>
      <c r="IK669" s="683"/>
      <c r="IL669" s="683"/>
      <c r="IM669" s="683"/>
      <c r="IN669" s="683"/>
      <c r="IO669" s="683"/>
      <c r="IP669" s="683"/>
      <c r="IQ669" s="683"/>
      <c r="IR669" s="683"/>
      <c r="IS669" s="683"/>
      <c r="IT669" s="683"/>
      <c r="IU669" s="683"/>
      <c r="IV669" s="683"/>
    </row>
    <row r="670" spans="1:256" s="679" customFormat="1" ht="17.25" customHeight="1">
      <c r="A670" s="697" t="s">
        <v>647</v>
      </c>
      <c r="B670" s="695">
        <v>40</v>
      </c>
      <c r="C670" s="696">
        <v>40</v>
      </c>
      <c r="D670" s="414">
        <f t="shared" si="10"/>
        <v>100</v>
      </c>
      <c r="F670" s="683"/>
      <c r="G670" s="683"/>
      <c r="H670" s="683"/>
      <c r="I670" s="683"/>
      <c r="J670" s="683"/>
      <c r="K670" s="683"/>
      <c r="L670" s="683"/>
      <c r="M670" s="683"/>
      <c r="N670" s="683"/>
      <c r="O670" s="683"/>
      <c r="P670" s="683"/>
      <c r="Q670" s="683"/>
      <c r="R670" s="683"/>
      <c r="S670" s="683"/>
      <c r="T670" s="683"/>
      <c r="U670" s="683"/>
      <c r="V670" s="683"/>
      <c r="W670" s="683"/>
      <c r="X670" s="683"/>
      <c r="Y670" s="683"/>
      <c r="Z670" s="683"/>
      <c r="AA670" s="683"/>
      <c r="AB670" s="683"/>
      <c r="AC670" s="683"/>
      <c r="AD670" s="683"/>
      <c r="AE670" s="683"/>
      <c r="AF670" s="683"/>
      <c r="AG670" s="683"/>
      <c r="AH670" s="683"/>
      <c r="AI670" s="683"/>
      <c r="AJ670" s="683"/>
      <c r="AK670" s="683"/>
      <c r="AL670" s="683"/>
      <c r="AM670" s="683"/>
      <c r="AN670" s="683"/>
      <c r="AO670" s="683"/>
      <c r="AP670" s="683"/>
      <c r="AQ670" s="683"/>
      <c r="AR670" s="683"/>
      <c r="AS670" s="683"/>
      <c r="AT670" s="683"/>
      <c r="AU670" s="683"/>
      <c r="AV670" s="683"/>
      <c r="AW670" s="683"/>
      <c r="AX670" s="683"/>
      <c r="AY670" s="683"/>
      <c r="AZ670" s="683"/>
      <c r="BA670" s="683"/>
      <c r="BB670" s="683"/>
      <c r="BC670" s="683"/>
      <c r="BD670" s="683"/>
      <c r="BE670" s="683"/>
      <c r="BF670" s="683"/>
      <c r="BG670" s="683"/>
      <c r="BH670" s="683"/>
      <c r="BI670" s="683"/>
      <c r="BJ670" s="683"/>
      <c r="BK670" s="683"/>
      <c r="BL670" s="683"/>
      <c r="BM670" s="683"/>
      <c r="BN670" s="683"/>
      <c r="BO670" s="683"/>
      <c r="BP670" s="683"/>
      <c r="BQ670" s="683"/>
      <c r="BR670" s="683"/>
      <c r="BS670" s="683"/>
      <c r="BT670" s="683"/>
      <c r="BU670" s="683"/>
      <c r="BV670" s="683"/>
      <c r="BW670" s="683"/>
      <c r="BX670" s="683"/>
      <c r="BY670" s="683"/>
      <c r="BZ670" s="683"/>
      <c r="CA670" s="683"/>
      <c r="CB670" s="683"/>
      <c r="CC670" s="683"/>
      <c r="CD670" s="683"/>
      <c r="CE670" s="683"/>
      <c r="CF670" s="683"/>
      <c r="CG670" s="683"/>
      <c r="CH670" s="683"/>
      <c r="CI670" s="683"/>
      <c r="CJ670" s="683"/>
      <c r="CK670" s="683"/>
      <c r="CL670" s="683"/>
      <c r="CM670" s="683"/>
      <c r="CN670" s="683"/>
      <c r="CO670" s="683"/>
      <c r="CP670" s="683"/>
      <c r="CQ670" s="683"/>
      <c r="CR670" s="683"/>
      <c r="CS670" s="683"/>
      <c r="CT670" s="683"/>
      <c r="CU670" s="683"/>
      <c r="CV670" s="683"/>
      <c r="CW670" s="683"/>
      <c r="CX670" s="683"/>
      <c r="CY670" s="683"/>
      <c r="CZ670" s="683"/>
      <c r="DA670" s="683"/>
      <c r="DB670" s="683"/>
      <c r="DC670" s="683"/>
      <c r="DD670" s="683"/>
      <c r="DE670" s="683"/>
      <c r="DF670" s="683"/>
      <c r="DG670" s="683"/>
      <c r="DH670" s="683"/>
      <c r="DI670" s="683"/>
      <c r="DJ670" s="683"/>
      <c r="DK670" s="683"/>
      <c r="DL670" s="683"/>
      <c r="DM670" s="683"/>
      <c r="DN670" s="683"/>
      <c r="DO670" s="683"/>
      <c r="DP670" s="683"/>
      <c r="DQ670" s="683"/>
      <c r="DR670" s="683"/>
      <c r="DS670" s="683"/>
      <c r="DT670" s="683"/>
      <c r="DU670" s="683"/>
      <c r="DV670" s="683"/>
      <c r="DW670" s="683"/>
      <c r="DX670" s="683"/>
      <c r="DY670" s="683"/>
      <c r="DZ670" s="683"/>
      <c r="EA670" s="683"/>
      <c r="EB670" s="683"/>
      <c r="EC670" s="683"/>
      <c r="ED670" s="683"/>
      <c r="EE670" s="683"/>
      <c r="EF670" s="683"/>
      <c r="EG670" s="683"/>
      <c r="EH670" s="683"/>
      <c r="EI670" s="683"/>
      <c r="EJ670" s="683"/>
      <c r="EK670" s="683"/>
      <c r="EL670" s="683"/>
      <c r="EM670" s="683"/>
      <c r="EN670" s="683"/>
      <c r="EO670" s="683"/>
      <c r="EP670" s="683"/>
      <c r="EQ670" s="683"/>
      <c r="ER670" s="683"/>
      <c r="ES670" s="683"/>
      <c r="ET670" s="683"/>
      <c r="EU670" s="683"/>
      <c r="EV670" s="683"/>
      <c r="EW670" s="683"/>
      <c r="EX670" s="683"/>
      <c r="EY670" s="683"/>
      <c r="EZ670" s="683"/>
      <c r="FA670" s="683"/>
      <c r="FB670" s="683"/>
      <c r="FC670" s="683"/>
      <c r="FD670" s="683"/>
      <c r="FE670" s="683"/>
      <c r="FF670" s="683"/>
      <c r="FG670" s="683"/>
      <c r="FH670" s="683"/>
      <c r="FI670" s="683"/>
      <c r="FJ670" s="683"/>
      <c r="FK670" s="683"/>
      <c r="FL670" s="683"/>
      <c r="FM670" s="683"/>
      <c r="FN670" s="683"/>
      <c r="FO670" s="683"/>
      <c r="FP670" s="683"/>
      <c r="FQ670" s="683"/>
      <c r="FR670" s="683"/>
      <c r="FS670" s="683"/>
      <c r="FT670" s="683"/>
      <c r="FU670" s="683"/>
      <c r="FV670" s="683"/>
      <c r="FW670" s="683"/>
      <c r="FX670" s="683"/>
      <c r="FY670" s="683"/>
      <c r="FZ670" s="683"/>
      <c r="GA670" s="683"/>
      <c r="GB670" s="683"/>
      <c r="GC670" s="683"/>
      <c r="GD670" s="683"/>
      <c r="GE670" s="683"/>
      <c r="GF670" s="683"/>
      <c r="GG670" s="683"/>
      <c r="GH670" s="683"/>
      <c r="GI670" s="683"/>
      <c r="GJ670" s="683"/>
      <c r="GK670" s="683"/>
      <c r="GL670" s="683"/>
      <c r="GM670" s="683"/>
      <c r="GN670" s="683"/>
      <c r="GO670" s="683"/>
      <c r="GP670" s="683"/>
      <c r="GQ670" s="683"/>
      <c r="GR670" s="683"/>
      <c r="GS670" s="683"/>
      <c r="GT670" s="683"/>
      <c r="GU670" s="683"/>
      <c r="GV670" s="683"/>
      <c r="GW670" s="683"/>
      <c r="GX670" s="683"/>
      <c r="GY670" s="683"/>
      <c r="GZ670" s="683"/>
      <c r="HA670" s="683"/>
      <c r="HB670" s="683"/>
      <c r="HC670" s="683"/>
      <c r="HD670" s="683"/>
      <c r="HE670" s="683"/>
      <c r="HF670" s="683"/>
      <c r="HG670" s="683"/>
      <c r="HH670" s="683"/>
      <c r="HI670" s="683"/>
      <c r="HJ670" s="683"/>
      <c r="HK670" s="683"/>
      <c r="HL670" s="683"/>
      <c r="HM670" s="683"/>
      <c r="HN670" s="683"/>
      <c r="HO670" s="683"/>
      <c r="HP670" s="683"/>
      <c r="HQ670" s="683"/>
      <c r="HR670" s="683"/>
      <c r="HS670" s="683"/>
      <c r="HT670" s="683"/>
      <c r="HU670" s="683"/>
      <c r="HV670" s="683"/>
      <c r="HW670" s="683"/>
      <c r="HX670" s="683"/>
      <c r="HY670" s="683"/>
      <c r="HZ670" s="683"/>
      <c r="IA670" s="683"/>
      <c r="IB670" s="683"/>
      <c r="IC670" s="683"/>
      <c r="ID670" s="683"/>
      <c r="IE670" s="683"/>
      <c r="IF670" s="683"/>
      <c r="IG670" s="683"/>
      <c r="IH670" s="683"/>
      <c r="II670" s="683"/>
      <c r="IJ670" s="683"/>
      <c r="IK670" s="683"/>
      <c r="IL670" s="683"/>
      <c r="IM670" s="683"/>
      <c r="IN670" s="683"/>
      <c r="IO670" s="683"/>
      <c r="IP670" s="683"/>
      <c r="IQ670" s="683"/>
      <c r="IR670" s="683"/>
      <c r="IS670" s="683"/>
      <c r="IT670" s="683"/>
      <c r="IU670" s="683"/>
      <c r="IV670" s="683"/>
    </row>
    <row r="671" spans="1:256" s="679" customFormat="1" ht="17.25" customHeight="1">
      <c r="A671" s="697" t="s">
        <v>648</v>
      </c>
      <c r="B671" s="695">
        <v>50</v>
      </c>
      <c r="C671" s="696">
        <v>50</v>
      </c>
      <c r="D671" s="414">
        <f t="shared" si="10"/>
        <v>100</v>
      </c>
      <c r="F671" s="683"/>
      <c r="G671" s="683"/>
      <c r="H671" s="683"/>
      <c r="I671" s="683"/>
      <c r="J671" s="683"/>
      <c r="K671" s="683"/>
      <c r="L671" s="683"/>
      <c r="M671" s="683"/>
      <c r="N671" s="683"/>
      <c r="O671" s="683"/>
      <c r="P671" s="683"/>
      <c r="Q671" s="683"/>
      <c r="R671" s="683"/>
      <c r="S671" s="683"/>
      <c r="T671" s="683"/>
      <c r="U671" s="683"/>
      <c r="V671" s="683"/>
      <c r="W671" s="683"/>
      <c r="X671" s="683"/>
      <c r="Y671" s="683"/>
      <c r="Z671" s="683"/>
      <c r="AA671" s="683"/>
      <c r="AB671" s="683"/>
      <c r="AC671" s="683"/>
      <c r="AD671" s="683"/>
      <c r="AE671" s="683"/>
      <c r="AF671" s="683"/>
      <c r="AG671" s="683"/>
      <c r="AH671" s="683"/>
      <c r="AI671" s="683"/>
      <c r="AJ671" s="683"/>
      <c r="AK671" s="683"/>
      <c r="AL671" s="683"/>
      <c r="AM671" s="683"/>
      <c r="AN671" s="683"/>
      <c r="AO671" s="683"/>
      <c r="AP671" s="683"/>
      <c r="AQ671" s="683"/>
      <c r="AR671" s="683"/>
      <c r="AS671" s="683"/>
      <c r="AT671" s="683"/>
      <c r="AU671" s="683"/>
      <c r="AV671" s="683"/>
      <c r="AW671" s="683"/>
      <c r="AX671" s="683"/>
      <c r="AY671" s="683"/>
      <c r="AZ671" s="683"/>
      <c r="BA671" s="683"/>
      <c r="BB671" s="683"/>
      <c r="BC671" s="683"/>
      <c r="BD671" s="683"/>
      <c r="BE671" s="683"/>
      <c r="BF671" s="683"/>
      <c r="BG671" s="683"/>
      <c r="BH671" s="683"/>
      <c r="BI671" s="683"/>
      <c r="BJ671" s="683"/>
      <c r="BK671" s="683"/>
      <c r="BL671" s="683"/>
      <c r="BM671" s="683"/>
      <c r="BN671" s="683"/>
      <c r="BO671" s="683"/>
      <c r="BP671" s="683"/>
      <c r="BQ671" s="683"/>
      <c r="BR671" s="683"/>
      <c r="BS671" s="683"/>
      <c r="BT671" s="683"/>
      <c r="BU671" s="683"/>
      <c r="BV671" s="683"/>
      <c r="BW671" s="683"/>
      <c r="BX671" s="683"/>
      <c r="BY671" s="683"/>
      <c r="BZ671" s="683"/>
      <c r="CA671" s="683"/>
      <c r="CB671" s="683"/>
      <c r="CC671" s="683"/>
      <c r="CD671" s="683"/>
      <c r="CE671" s="683"/>
      <c r="CF671" s="683"/>
      <c r="CG671" s="683"/>
      <c r="CH671" s="683"/>
      <c r="CI671" s="683"/>
      <c r="CJ671" s="683"/>
      <c r="CK671" s="683"/>
      <c r="CL671" s="683"/>
      <c r="CM671" s="683"/>
      <c r="CN671" s="683"/>
      <c r="CO671" s="683"/>
      <c r="CP671" s="683"/>
      <c r="CQ671" s="683"/>
      <c r="CR671" s="683"/>
      <c r="CS671" s="683"/>
      <c r="CT671" s="683"/>
      <c r="CU671" s="683"/>
      <c r="CV671" s="683"/>
      <c r="CW671" s="683"/>
      <c r="CX671" s="683"/>
      <c r="CY671" s="683"/>
      <c r="CZ671" s="683"/>
      <c r="DA671" s="683"/>
      <c r="DB671" s="683"/>
      <c r="DC671" s="683"/>
      <c r="DD671" s="683"/>
      <c r="DE671" s="683"/>
      <c r="DF671" s="683"/>
      <c r="DG671" s="683"/>
      <c r="DH671" s="683"/>
      <c r="DI671" s="683"/>
      <c r="DJ671" s="683"/>
      <c r="DK671" s="683"/>
      <c r="DL671" s="683"/>
      <c r="DM671" s="683"/>
      <c r="DN671" s="683"/>
      <c r="DO671" s="683"/>
      <c r="DP671" s="683"/>
      <c r="DQ671" s="683"/>
      <c r="DR671" s="683"/>
      <c r="DS671" s="683"/>
      <c r="DT671" s="683"/>
      <c r="DU671" s="683"/>
      <c r="DV671" s="683"/>
      <c r="DW671" s="683"/>
      <c r="DX671" s="683"/>
      <c r="DY671" s="683"/>
      <c r="DZ671" s="683"/>
      <c r="EA671" s="683"/>
      <c r="EB671" s="683"/>
      <c r="EC671" s="683"/>
      <c r="ED671" s="683"/>
      <c r="EE671" s="683"/>
      <c r="EF671" s="683"/>
      <c r="EG671" s="683"/>
      <c r="EH671" s="683"/>
      <c r="EI671" s="683"/>
      <c r="EJ671" s="683"/>
      <c r="EK671" s="683"/>
      <c r="EL671" s="683"/>
      <c r="EM671" s="683"/>
      <c r="EN671" s="683"/>
      <c r="EO671" s="683"/>
      <c r="EP671" s="683"/>
      <c r="EQ671" s="683"/>
      <c r="ER671" s="683"/>
      <c r="ES671" s="683"/>
      <c r="ET671" s="683"/>
      <c r="EU671" s="683"/>
      <c r="EV671" s="683"/>
      <c r="EW671" s="683"/>
      <c r="EX671" s="683"/>
      <c r="EY671" s="683"/>
      <c r="EZ671" s="683"/>
      <c r="FA671" s="683"/>
      <c r="FB671" s="683"/>
      <c r="FC671" s="683"/>
      <c r="FD671" s="683"/>
      <c r="FE671" s="683"/>
      <c r="FF671" s="683"/>
      <c r="FG671" s="683"/>
      <c r="FH671" s="683"/>
      <c r="FI671" s="683"/>
      <c r="FJ671" s="683"/>
      <c r="FK671" s="683"/>
      <c r="FL671" s="683"/>
      <c r="FM671" s="683"/>
      <c r="FN671" s="683"/>
      <c r="FO671" s="683"/>
      <c r="FP671" s="683"/>
      <c r="FQ671" s="683"/>
      <c r="FR671" s="683"/>
      <c r="FS671" s="683"/>
      <c r="FT671" s="683"/>
      <c r="FU671" s="683"/>
      <c r="FV671" s="683"/>
      <c r="FW671" s="683"/>
      <c r="FX671" s="683"/>
      <c r="FY671" s="683"/>
      <c r="FZ671" s="683"/>
      <c r="GA671" s="683"/>
      <c r="GB671" s="683"/>
      <c r="GC671" s="683"/>
      <c r="GD671" s="683"/>
      <c r="GE671" s="683"/>
      <c r="GF671" s="683"/>
      <c r="GG671" s="683"/>
      <c r="GH671" s="683"/>
      <c r="GI671" s="683"/>
      <c r="GJ671" s="683"/>
      <c r="GK671" s="683"/>
      <c r="GL671" s="683"/>
      <c r="GM671" s="683"/>
      <c r="GN671" s="683"/>
      <c r="GO671" s="683"/>
      <c r="GP671" s="683"/>
      <c r="GQ671" s="683"/>
      <c r="GR671" s="683"/>
      <c r="GS671" s="683"/>
      <c r="GT671" s="683"/>
      <c r="GU671" s="683"/>
      <c r="GV671" s="683"/>
      <c r="GW671" s="683"/>
      <c r="GX671" s="683"/>
      <c r="GY671" s="683"/>
      <c r="GZ671" s="683"/>
      <c r="HA671" s="683"/>
      <c r="HB671" s="683"/>
      <c r="HC671" s="683"/>
      <c r="HD671" s="683"/>
      <c r="HE671" s="683"/>
      <c r="HF671" s="683"/>
      <c r="HG671" s="683"/>
      <c r="HH671" s="683"/>
      <c r="HI671" s="683"/>
      <c r="HJ671" s="683"/>
      <c r="HK671" s="683"/>
      <c r="HL671" s="683"/>
      <c r="HM671" s="683"/>
      <c r="HN671" s="683"/>
      <c r="HO671" s="683"/>
      <c r="HP671" s="683"/>
      <c r="HQ671" s="683"/>
      <c r="HR671" s="683"/>
      <c r="HS671" s="683"/>
      <c r="HT671" s="683"/>
      <c r="HU671" s="683"/>
      <c r="HV671" s="683"/>
      <c r="HW671" s="683"/>
      <c r="HX671" s="683"/>
      <c r="HY671" s="683"/>
      <c r="HZ671" s="683"/>
      <c r="IA671" s="683"/>
      <c r="IB671" s="683"/>
      <c r="IC671" s="683"/>
      <c r="ID671" s="683"/>
      <c r="IE671" s="683"/>
      <c r="IF671" s="683"/>
      <c r="IG671" s="683"/>
      <c r="IH671" s="683"/>
      <c r="II671" s="683"/>
      <c r="IJ671" s="683"/>
      <c r="IK671" s="683"/>
      <c r="IL671" s="683"/>
      <c r="IM671" s="683"/>
      <c r="IN671" s="683"/>
      <c r="IO671" s="683"/>
      <c r="IP671" s="683"/>
      <c r="IQ671" s="683"/>
      <c r="IR671" s="683"/>
      <c r="IS671" s="683"/>
      <c r="IT671" s="683"/>
      <c r="IU671" s="683"/>
      <c r="IV671" s="683"/>
    </row>
    <row r="672" spans="1:256" s="679" customFormat="1" ht="17.25" customHeight="1">
      <c r="A672" s="697" t="s">
        <v>649</v>
      </c>
      <c r="B672" s="695">
        <v>600</v>
      </c>
      <c r="C672" s="696">
        <v>600</v>
      </c>
      <c r="D672" s="414">
        <f t="shared" si="10"/>
        <v>100</v>
      </c>
      <c r="F672" s="683"/>
      <c r="G672" s="683"/>
      <c r="H672" s="683"/>
      <c r="I672" s="683"/>
      <c r="J672" s="683"/>
      <c r="K672" s="683"/>
      <c r="L672" s="683"/>
      <c r="M672" s="683"/>
      <c r="N672" s="683"/>
      <c r="O672" s="683"/>
      <c r="P672" s="683"/>
      <c r="Q672" s="683"/>
      <c r="R672" s="683"/>
      <c r="S672" s="683"/>
      <c r="T672" s="683"/>
      <c r="U672" s="683"/>
      <c r="V672" s="683"/>
      <c r="W672" s="683"/>
      <c r="X672" s="683"/>
      <c r="Y672" s="683"/>
      <c r="Z672" s="683"/>
      <c r="AA672" s="683"/>
      <c r="AB672" s="683"/>
      <c r="AC672" s="683"/>
      <c r="AD672" s="683"/>
      <c r="AE672" s="683"/>
      <c r="AF672" s="683"/>
      <c r="AG672" s="683"/>
      <c r="AH672" s="683"/>
      <c r="AI672" s="683"/>
      <c r="AJ672" s="683"/>
      <c r="AK672" s="683"/>
      <c r="AL672" s="683"/>
      <c r="AM672" s="683"/>
      <c r="AN672" s="683"/>
      <c r="AO672" s="683"/>
      <c r="AP672" s="683"/>
      <c r="AQ672" s="683"/>
      <c r="AR672" s="683"/>
      <c r="AS672" s="683"/>
      <c r="AT672" s="683"/>
      <c r="AU672" s="683"/>
      <c r="AV672" s="683"/>
      <c r="AW672" s="683"/>
      <c r="AX672" s="683"/>
      <c r="AY672" s="683"/>
      <c r="AZ672" s="683"/>
      <c r="BA672" s="683"/>
      <c r="BB672" s="683"/>
      <c r="BC672" s="683"/>
      <c r="BD672" s="683"/>
      <c r="BE672" s="683"/>
      <c r="BF672" s="683"/>
      <c r="BG672" s="683"/>
      <c r="BH672" s="683"/>
      <c r="BI672" s="683"/>
      <c r="BJ672" s="683"/>
      <c r="BK672" s="683"/>
      <c r="BL672" s="683"/>
      <c r="BM672" s="683"/>
      <c r="BN672" s="683"/>
      <c r="BO672" s="683"/>
      <c r="BP672" s="683"/>
      <c r="BQ672" s="683"/>
      <c r="BR672" s="683"/>
      <c r="BS672" s="683"/>
      <c r="BT672" s="683"/>
      <c r="BU672" s="683"/>
      <c r="BV672" s="683"/>
      <c r="BW672" s="683"/>
      <c r="BX672" s="683"/>
      <c r="BY672" s="683"/>
      <c r="BZ672" s="683"/>
      <c r="CA672" s="683"/>
      <c r="CB672" s="683"/>
      <c r="CC672" s="683"/>
      <c r="CD672" s="683"/>
      <c r="CE672" s="683"/>
      <c r="CF672" s="683"/>
      <c r="CG672" s="683"/>
      <c r="CH672" s="683"/>
      <c r="CI672" s="683"/>
      <c r="CJ672" s="683"/>
      <c r="CK672" s="683"/>
      <c r="CL672" s="683"/>
      <c r="CM672" s="683"/>
      <c r="CN672" s="683"/>
      <c r="CO672" s="683"/>
      <c r="CP672" s="683"/>
      <c r="CQ672" s="683"/>
      <c r="CR672" s="683"/>
      <c r="CS672" s="683"/>
      <c r="CT672" s="683"/>
      <c r="CU672" s="683"/>
      <c r="CV672" s="683"/>
      <c r="CW672" s="683"/>
      <c r="CX672" s="683"/>
      <c r="CY672" s="683"/>
      <c r="CZ672" s="683"/>
      <c r="DA672" s="683"/>
      <c r="DB672" s="683"/>
      <c r="DC672" s="683"/>
      <c r="DD672" s="683"/>
      <c r="DE672" s="683"/>
      <c r="DF672" s="683"/>
      <c r="DG672" s="683"/>
      <c r="DH672" s="683"/>
      <c r="DI672" s="683"/>
      <c r="DJ672" s="683"/>
      <c r="DK672" s="683"/>
      <c r="DL672" s="683"/>
      <c r="DM672" s="683"/>
      <c r="DN672" s="683"/>
      <c r="DO672" s="683"/>
      <c r="DP672" s="683"/>
      <c r="DQ672" s="683"/>
      <c r="DR672" s="683"/>
      <c r="DS672" s="683"/>
      <c r="DT672" s="683"/>
      <c r="DU672" s="683"/>
      <c r="DV672" s="683"/>
      <c r="DW672" s="683"/>
      <c r="DX672" s="683"/>
      <c r="DY672" s="683"/>
      <c r="DZ672" s="683"/>
      <c r="EA672" s="683"/>
      <c r="EB672" s="683"/>
      <c r="EC672" s="683"/>
      <c r="ED672" s="683"/>
      <c r="EE672" s="683"/>
      <c r="EF672" s="683"/>
      <c r="EG672" s="683"/>
      <c r="EH672" s="683"/>
      <c r="EI672" s="683"/>
      <c r="EJ672" s="683"/>
      <c r="EK672" s="683"/>
      <c r="EL672" s="683"/>
      <c r="EM672" s="683"/>
      <c r="EN672" s="683"/>
      <c r="EO672" s="683"/>
      <c r="EP672" s="683"/>
      <c r="EQ672" s="683"/>
      <c r="ER672" s="683"/>
      <c r="ES672" s="683"/>
      <c r="ET672" s="683"/>
      <c r="EU672" s="683"/>
      <c r="EV672" s="683"/>
      <c r="EW672" s="683"/>
      <c r="EX672" s="683"/>
      <c r="EY672" s="683"/>
      <c r="EZ672" s="683"/>
      <c r="FA672" s="683"/>
      <c r="FB672" s="683"/>
      <c r="FC672" s="683"/>
      <c r="FD672" s="683"/>
      <c r="FE672" s="683"/>
      <c r="FF672" s="683"/>
      <c r="FG672" s="683"/>
      <c r="FH672" s="683"/>
      <c r="FI672" s="683"/>
      <c r="FJ672" s="683"/>
      <c r="FK672" s="683"/>
      <c r="FL672" s="683"/>
      <c r="FM672" s="683"/>
      <c r="FN672" s="683"/>
      <c r="FO672" s="683"/>
      <c r="FP672" s="683"/>
      <c r="FQ672" s="683"/>
      <c r="FR672" s="683"/>
      <c r="FS672" s="683"/>
      <c r="FT672" s="683"/>
      <c r="FU672" s="683"/>
      <c r="FV672" s="683"/>
      <c r="FW672" s="683"/>
      <c r="FX672" s="683"/>
      <c r="FY672" s="683"/>
      <c r="FZ672" s="683"/>
      <c r="GA672" s="683"/>
      <c r="GB672" s="683"/>
      <c r="GC672" s="683"/>
      <c r="GD672" s="683"/>
      <c r="GE672" s="683"/>
      <c r="GF672" s="683"/>
      <c r="GG672" s="683"/>
      <c r="GH672" s="683"/>
      <c r="GI672" s="683"/>
      <c r="GJ672" s="683"/>
      <c r="GK672" s="683"/>
      <c r="GL672" s="683"/>
      <c r="GM672" s="683"/>
      <c r="GN672" s="683"/>
      <c r="GO672" s="683"/>
      <c r="GP672" s="683"/>
      <c r="GQ672" s="683"/>
      <c r="GR672" s="683"/>
      <c r="GS672" s="683"/>
      <c r="GT672" s="683"/>
      <c r="GU672" s="683"/>
      <c r="GV672" s="683"/>
      <c r="GW672" s="683"/>
      <c r="GX672" s="683"/>
      <c r="GY672" s="683"/>
      <c r="GZ672" s="683"/>
      <c r="HA672" s="683"/>
      <c r="HB672" s="683"/>
      <c r="HC672" s="683"/>
      <c r="HD672" s="683"/>
      <c r="HE672" s="683"/>
      <c r="HF672" s="683"/>
      <c r="HG672" s="683"/>
      <c r="HH672" s="683"/>
      <c r="HI672" s="683"/>
      <c r="HJ672" s="683"/>
      <c r="HK672" s="683"/>
      <c r="HL672" s="683"/>
      <c r="HM672" s="683"/>
      <c r="HN672" s="683"/>
      <c r="HO672" s="683"/>
      <c r="HP672" s="683"/>
      <c r="HQ672" s="683"/>
      <c r="HR672" s="683"/>
      <c r="HS672" s="683"/>
      <c r="HT672" s="683"/>
      <c r="HU672" s="683"/>
      <c r="HV672" s="683"/>
      <c r="HW672" s="683"/>
      <c r="HX672" s="683"/>
      <c r="HY672" s="683"/>
      <c r="HZ672" s="683"/>
      <c r="IA672" s="683"/>
      <c r="IB672" s="683"/>
      <c r="IC672" s="683"/>
      <c r="ID672" s="683"/>
      <c r="IE672" s="683"/>
      <c r="IF672" s="683"/>
      <c r="IG672" s="683"/>
      <c r="IH672" s="683"/>
      <c r="II672" s="683"/>
      <c r="IJ672" s="683"/>
      <c r="IK672" s="683"/>
      <c r="IL672" s="683"/>
      <c r="IM672" s="683"/>
      <c r="IN672" s="683"/>
      <c r="IO672" s="683"/>
      <c r="IP672" s="683"/>
      <c r="IQ672" s="683"/>
      <c r="IR672" s="683"/>
      <c r="IS672" s="683"/>
      <c r="IT672" s="683"/>
      <c r="IU672" s="683"/>
      <c r="IV672" s="683"/>
    </row>
    <row r="673" spans="1:256" s="679" customFormat="1" ht="17.25" customHeight="1">
      <c r="A673" s="697" t="s">
        <v>650</v>
      </c>
      <c r="B673" s="695">
        <v>301</v>
      </c>
      <c r="C673" s="696">
        <v>301</v>
      </c>
      <c r="D673" s="414">
        <f t="shared" si="10"/>
        <v>100</v>
      </c>
      <c r="F673" s="683"/>
      <c r="G673" s="683"/>
      <c r="H673" s="683"/>
      <c r="I673" s="683"/>
      <c r="J673" s="683"/>
      <c r="K673" s="683"/>
      <c r="L673" s="683"/>
      <c r="M673" s="683"/>
      <c r="N673" s="683"/>
      <c r="O673" s="683"/>
      <c r="P673" s="683"/>
      <c r="Q673" s="683"/>
      <c r="R673" s="683"/>
      <c r="S673" s="683"/>
      <c r="T673" s="683"/>
      <c r="U673" s="683"/>
      <c r="V673" s="683"/>
      <c r="W673" s="683"/>
      <c r="X673" s="683"/>
      <c r="Y673" s="683"/>
      <c r="Z673" s="683"/>
      <c r="AA673" s="683"/>
      <c r="AB673" s="683"/>
      <c r="AC673" s="683"/>
      <c r="AD673" s="683"/>
      <c r="AE673" s="683"/>
      <c r="AF673" s="683"/>
      <c r="AG673" s="683"/>
      <c r="AH673" s="683"/>
      <c r="AI673" s="683"/>
      <c r="AJ673" s="683"/>
      <c r="AK673" s="683"/>
      <c r="AL673" s="683"/>
      <c r="AM673" s="683"/>
      <c r="AN673" s="683"/>
      <c r="AO673" s="683"/>
      <c r="AP673" s="683"/>
      <c r="AQ673" s="683"/>
      <c r="AR673" s="683"/>
      <c r="AS673" s="683"/>
      <c r="AT673" s="683"/>
      <c r="AU673" s="683"/>
      <c r="AV673" s="683"/>
      <c r="AW673" s="683"/>
      <c r="AX673" s="683"/>
      <c r="AY673" s="683"/>
      <c r="AZ673" s="683"/>
      <c r="BA673" s="683"/>
      <c r="BB673" s="683"/>
      <c r="BC673" s="683"/>
      <c r="BD673" s="683"/>
      <c r="BE673" s="683"/>
      <c r="BF673" s="683"/>
      <c r="BG673" s="683"/>
      <c r="BH673" s="683"/>
      <c r="BI673" s="683"/>
      <c r="BJ673" s="683"/>
      <c r="BK673" s="683"/>
      <c r="BL673" s="683"/>
      <c r="BM673" s="683"/>
      <c r="BN673" s="683"/>
      <c r="BO673" s="683"/>
      <c r="BP673" s="683"/>
      <c r="BQ673" s="683"/>
      <c r="BR673" s="683"/>
      <c r="BS673" s="683"/>
      <c r="BT673" s="683"/>
      <c r="BU673" s="683"/>
      <c r="BV673" s="683"/>
      <c r="BW673" s="683"/>
      <c r="BX673" s="683"/>
      <c r="BY673" s="683"/>
      <c r="BZ673" s="683"/>
      <c r="CA673" s="683"/>
      <c r="CB673" s="683"/>
      <c r="CC673" s="683"/>
      <c r="CD673" s="683"/>
      <c r="CE673" s="683"/>
      <c r="CF673" s="683"/>
      <c r="CG673" s="683"/>
      <c r="CH673" s="683"/>
      <c r="CI673" s="683"/>
      <c r="CJ673" s="683"/>
      <c r="CK673" s="683"/>
      <c r="CL673" s="683"/>
      <c r="CM673" s="683"/>
      <c r="CN673" s="683"/>
      <c r="CO673" s="683"/>
      <c r="CP673" s="683"/>
      <c r="CQ673" s="683"/>
      <c r="CR673" s="683"/>
      <c r="CS673" s="683"/>
      <c r="CT673" s="683"/>
      <c r="CU673" s="683"/>
      <c r="CV673" s="683"/>
      <c r="CW673" s="683"/>
      <c r="CX673" s="683"/>
      <c r="CY673" s="683"/>
      <c r="CZ673" s="683"/>
      <c r="DA673" s="683"/>
      <c r="DB673" s="683"/>
      <c r="DC673" s="683"/>
      <c r="DD673" s="683"/>
      <c r="DE673" s="683"/>
      <c r="DF673" s="683"/>
      <c r="DG673" s="683"/>
      <c r="DH673" s="683"/>
      <c r="DI673" s="683"/>
      <c r="DJ673" s="683"/>
      <c r="DK673" s="683"/>
      <c r="DL673" s="683"/>
      <c r="DM673" s="683"/>
      <c r="DN673" s="683"/>
      <c r="DO673" s="683"/>
      <c r="DP673" s="683"/>
      <c r="DQ673" s="683"/>
      <c r="DR673" s="683"/>
      <c r="DS673" s="683"/>
      <c r="DT673" s="683"/>
      <c r="DU673" s="683"/>
      <c r="DV673" s="683"/>
      <c r="DW673" s="683"/>
      <c r="DX673" s="683"/>
      <c r="DY673" s="683"/>
      <c r="DZ673" s="683"/>
      <c r="EA673" s="683"/>
      <c r="EB673" s="683"/>
      <c r="EC673" s="683"/>
      <c r="ED673" s="683"/>
      <c r="EE673" s="683"/>
      <c r="EF673" s="683"/>
      <c r="EG673" s="683"/>
      <c r="EH673" s="683"/>
      <c r="EI673" s="683"/>
      <c r="EJ673" s="683"/>
      <c r="EK673" s="683"/>
      <c r="EL673" s="683"/>
      <c r="EM673" s="683"/>
      <c r="EN673" s="683"/>
      <c r="EO673" s="683"/>
      <c r="EP673" s="683"/>
      <c r="EQ673" s="683"/>
      <c r="ER673" s="683"/>
      <c r="ES673" s="683"/>
      <c r="ET673" s="683"/>
      <c r="EU673" s="683"/>
      <c r="EV673" s="683"/>
      <c r="EW673" s="683"/>
      <c r="EX673" s="683"/>
      <c r="EY673" s="683"/>
      <c r="EZ673" s="683"/>
      <c r="FA673" s="683"/>
      <c r="FB673" s="683"/>
      <c r="FC673" s="683"/>
      <c r="FD673" s="683"/>
      <c r="FE673" s="683"/>
      <c r="FF673" s="683"/>
      <c r="FG673" s="683"/>
      <c r="FH673" s="683"/>
      <c r="FI673" s="683"/>
      <c r="FJ673" s="683"/>
      <c r="FK673" s="683"/>
      <c r="FL673" s="683"/>
      <c r="FM673" s="683"/>
      <c r="FN673" s="683"/>
      <c r="FO673" s="683"/>
      <c r="FP673" s="683"/>
      <c r="FQ673" s="683"/>
      <c r="FR673" s="683"/>
      <c r="FS673" s="683"/>
      <c r="FT673" s="683"/>
      <c r="FU673" s="683"/>
      <c r="FV673" s="683"/>
      <c r="FW673" s="683"/>
      <c r="FX673" s="683"/>
      <c r="FY673" s="683"/>
      <c r="FZ673" s="683"/>
      <c r="GA673" s="683"/>
      <c r="GB673" s="683"/>
      <c r="GC673" s="683"/>
      <c r="GD673" s="683"/>
      <c r="GE673" s="683"/>
      <c r="GF673" s="683"/>
      <c r="GG673" s="683"/>
      <c r="GH673" s="683"/>
      <c r="GI673" s="683"/>
      <c r="GJ673" s="683"/>
      <c r="GK673" s="683"/>
      <c r="GL673" s="683"/>
      <c r="GM673" s="683"/>
      <c r="GN673" s="683"/>
      <c r="GO673" s="683"/>
      <c r="GP673" s="683"/>
      <c r="GQ673" s="683"/>
      <c r="GR673" s="683"/>
      <c r="GS673" s="683"/>
      <c r="GT673" s="683"/>
      <c r="GU673" s="683"/>
      <c r="GV673" s="683"/>
      <c r="GW673" s="683"/>
      <c r="GX673" s="683"/>
      <c r="GY673" s="683"/>
      <c r="GZ673" s="683"/>
      <c r="HA673" s="683"/>
      <c r="HB673" s="683"/>
      <c r="HC673" s="683"/>
      <c r="HD673" s="683"/>
      <c r="HE673" s="683"/>
      <c r="HF673" s="683"/>
      <c r="HG673" s="683"/>
      <c r="HH673" s="683"/>
      <c r="HI673" s="683"/>
      <c r="HJ673" s="683"/>
      <c r="HK673" s="683"/>
      <c r="HL673" s="683"/>
      <c r="HM673" s="683"/>
      <c r="HN673" s="683"/>
      <c r="HO673" s="683"/>
      <c r="HP673" s="683"/>
      <c r="HQ673" s="683"/>
      <c r="HR673" s="683"/>
      <c r="HS673" s="683"/>
      <c r="HT673" s="683"/>
      <c r="HU673" s="683"/>
      <c r="HV673" s="683"/>
      <c r="HW673" s="683"/>
      <c r="HX673" s="683"/>
      <c r="HY673" s="683"/>
      <c r="HZ673" s="683"/>
      <c r="IA673" s="683"/>
      <c r="IB673" s="683"/>
      <c r="IC673" s="683"/>
      <c r="ID673" s="683"/>
      <c r="IE673" s="683"/>
      <c r="IF673" s="683"/>
      <c r="IG673" s="683"/>
      <c r="IH673" s="683"/>
      <c r="II673" s="683"/>
      <c r="IJ673" s="683"/>
      <c r="IK673" s="683"/>
      <c r="IL673" s="683"/>
      <c r="IM673" s="683"/>
      <c r="IN673" s="683"/>
      <c r="IO673" s="683"/>
      <c r="IP673" s="683"/>
      <c r="IQ673" s="683"/>
      <c r="IR673" s="683"/>
      <c r="IS673" s="683"/>
      <c r="IT673" s="683"/>
      <c r="IU673" s="683"/>
      <c r="IV673" s="683"/>
    </row>
    <row r="674" spans="1:256" s="679" customFormat="1" ht="17.25" customHeight="1">
      <c r="A674" s="697" t="s">
        <v>651</v>
      </c>
      <c r="B674" s="695">
        <v>3000</v>
      </c>
      <c r="C674" s="696">
        <v>3000</v>
      </c>
      <c r="D674" s="414">
        <f t="shared" si="10"/>
        <v>100</v>
      </c>
      <c r="F674" s="683"/>
      <c r="G674" s="683"/>
      <c r="H674" s="683"/>
      <c r="I674" s="683"/>
      <c r="J674" s="683"/>
      <c r="K674" s="683"/>
      <c r="L674" s="683"/>
      <c r="M674" s="683"/>
      <c r="N674" s="683"/>
      <c r="O674" s="683"/>
      <c r="P674" s="683"/>
      <c r="Q674" s="683"/>
      <c r="R674" s="683"/>
      <c r="S674" s="683"/>
      <c r="T674" s="683"/>
      <c r="U674" s="683"/>
      <c r="V674" s="683"/>
      <c r="W674" s="683"/>
      <c r="X674" s="683"/>
      <c r="Y674" s="683"/>
      <c r="Z674" s="683"/>
      <c r="AA674" s="683"/>
      <c r="AB674" s="683"/>
      <c r="AC674" s="683"/>
      <c r="AD674" s="683"/>
      <c r="AE674" s="683"/>
      <c r="AF674" s="683"/>
      <c r="AG674" s="683"/>
      <c r="AH674" s="683"/>
      <c r="AI674" s="683"/>
      <c r="AJ674" s="683"/>
      <c r="AK674" s="683"/>
      <c r="AL674" s="683"/>
      <c r="AM674" s="683"/>
      <c r="AN674" s="683"/>
      <c r="AO674" s="683"/>
      <c r="AP674" s="683"/>
      <c r="AQ674" s="683"/>
      <c r="AR674" s="683"/>
      <c r="AS674" s="683"/>
      <c r="AT674" s="683"/>
      <c r="AU674" s="683"/>
      <c r="AV674" s="683"/>
      <c r="AW674" s="683"/>
      <c r="AX674" s="683"/>
      <c r="AY674" s="683"/>
      <c r="AZ674" s="683"/>
      <c r="BA674" s="683"/>
      <c r="BB674" s="683"/>
      <c r="BC674" s="683"/>
      <c r="BD674" s="683"/>
      <c r="BE674" s="683"/>
      <c r="BF674" s="683"/>
      <c r="BG674" s="683"/>
      <c r="BH674" s="683"/>
      <c r="BI674" s="683"/>
      <c r="BJ674" s="683"/>
      <c r="BK674" s="683"/>
      <c r="BL674" s="683"/>
      <c r="BM674" s="683"/>
      <c r="BN674" s="683"/>
      <c r="BO674" s="683"/>
      <c r="BP674" s="683"/>
      <c r="BQ674" s="683"/>
      <c r="BR674" s="683"/>
      <c r="BS674" s="683"/>
      <c r="BT674" s="683"/>
      <c r="BU674" s="683"/>
      <c r="BV674" s="683"/>
      <c r="BW674" s="683"/>
      <c r="BX674" s="683"/>
      <c r="BY674" s="683"/>
      <c r="BZ674" s="683"/>
      <c r="CA674" s="683"/>
      <c r="CB674" s="683"/>
      <c r="CC674" s="683"/>
      <c r="CD674" s="683"/>
      <c r="CE674" s="683"/>
      <c r="CF674" s="683"/>
      <c r="CG674" s="683"/>
      <c r="CH674" s="683"/>
      <c r="CI674" s="683"/>
      <c r="CJ674" s="683"/>
      <c r="CK674" s="683"/>
      <c r="CL674" s="683"/>
      <c r="CM674" s="683"/>
      <c r="CN674" s="683"/>
      <c r="CO674" s="683"/>
      <c r="CP674" s="683"/>
      <c r="CQ674" s="683"/>
      <c r="CR674" s="683"/>
      <c r="CS674" s="683"/>
      <c r="CT674" s="683"/>
      <c r="CU674" s="683"/>
      <c r="CV674" s="683"/>
      <c r="CW674" s="683"/>
      <c r="CX674" s="683"/>
      <c r="CY674" s="683"/>
      <c r="CZ674" s="683"/>
      <c r="DA674" s="683"/>
      <c r="DB674" s="683"/>
      <c r="DC674" s="683"/>
      <c r="DD674" s="683"/>
      <c r="DE674" s="683"/>
      <c r="DF674" s="683"/>
      <c r="DG674" s="683"/>
      <c r="DH674" s="683"/>
      <c r="DI674" s="683"/>
      <c r="DJ674" s="683"/>
      <c r="DK674" s="683"/>
      <c r="DL674" s="683"/>
      <c r="DM674" s="683"/>
      <c r="DN674" s="683"/>
      <c r="DO674" s="683"/>
      <c r="DP674" s="683"/>
      <c r="DQ674" s="683"/>
      <c r="DR674" s="683"/>
      <c r="DS674" s="683"/>
      <c r="DT674" s="683"/>
      <c r="DU674" s="683"/>
      <c r="DV674" s="683"/>
      <c r="DW674" s="683"/>
      <c r="DX674" s="683"/>
      <c r="DY674" s="683"/>
      <c r="DZ674" s="683"/>
      <c r="EA674" s="683"/>
      <c r="EB674" s="683"/>
      <c r="EC674" s="683"/>
      <c r="ED674" s="683"/>
      <c r="EE674" s="683"/>
      <c r="EF674" s="683"/>
      <c r="EG674" s="683"/>
      <c r="EH674" s="683"/>
      <c r="EI674" s="683"/>
      <c r="EJ674" s="683"/>
      <c r="EK674" s="683"/>
      <c r="EL674" s="683"/>
      <c r="EM674" s="683"/>
      <c r="EN674" s="683"/>
      <c r="EO674" s="683"/>
      <c r="EP674" s="683"/>
      <c r="EQ674" s="683"/>
      <c r="ER674" s="683"/>
      <c r="ES674" s="683"/>
      <c r="ET674" s="683"/>
      <c r="EU674" s="683"/>
      <c r="EV674" s="683"/>
      <c r="EW674" s="683"/>
      <c r="EX674" s="683"/>
      <c r="EY674" s="683"/>
      <c r="EZ674" s="683"/>
      <c r="FA674" s="683"/>
      <c r="FB674" s="683"/>
      <c r="FC674" s="683"/>
      <c r="FD674" s="683"/>
      <c r="FE674" s="683"/>
      <c r="FF674" s="683"/>
      <c r="FG674" s="683"/>
      <c r="FH674" s="683"/>
      <c r="FI674" s="683"/>
      <c r="FJ674" s="683"/>
      <c r="FK674" s="683"/>
      <c r="FL674" s="683"/>
      <c r="FM674" s="683"/>
      <c r="FN674" s="683"/>
      <c r="FO674" s="683"/>
      <c r="FP674" s="683"/>
      <c r="FQ674" s="683"/>
      <c r="FR674" s="683"/>
      <c r="FS674" s="683"/>
      <c r="FT674" s="683"/>
      <c r="FU674" s="683"/>
      <c r="FV674" s="683"/>
      <c r="FW674" s="683"/>
      <c r="FX674" s="683"/>
      <c r="FY674" s="683"/>
      <c r="FZ674" s="683"/>
      <c r="GA674" s="683"/>
      <c r="GB674" s="683"/>
      <c r="GC674" s="683"/>
      <c r="GD674" s="683"/>
      <c r="GE674" s="683"/>
      <c r="GF674" s="683"/>
      <c r="GG674" s="683"/>
      <c r="GH674" s="683"/>
      <c r="GI674" s="683"/>
      <c r="GJ674" s="683"/>
      <c r="GK674" s="683"/>
      <c r="GL674" s="683"/>
      <c r="GM674" s="683"/>
      <c r="GN674" s="683"/>
      <c r="GO674" s="683"/>
      <c r="GP674" s="683"/>
      <c r="GQ674" s="683"/>
      <c r="GR674" s="683"/>
      <c r="GS674" s="683"/>
      <c r="GT674" s="683"/>
      <c r="GU674" s="683"/>
      <c r="GV674" s="683"/>
      <c r="GW674" s="683"/>
      <c r="GX674" s="683"/>
      <c r="GY674" s="683"/>
      <c r="GZ674" s="683"/>
      <c r="HA674" s="683"/>
      <c r="HB674" s="683"/>
      <c r="HC674" s="683"/>
      <c r="HD674" s="683"/>
      <c r="HE674" s="683"/>
      <c r="HF674" s="683"/>
      <c r="HG674" s="683"/>
      <c r="HH674" s="683"/>
      <c r="HI674" s="683"/>
      <c r="HJ674" s="683"/>
      <c r="HK674" s="683"/>
      <c r="HL674" s="683"/>
      <c r="HM674" s="683"/>
      <c r="HN674" s="683"/>
      <c r="HO674" s="683"/>
      <c r="HP674" s="683"/>
      <c r="HQ674" s="683"/>
      <c r="HR674" s="683"/>
      <c r="HS674" s="683"/>
      <c r="HT674" s="683"/>
      <c r="HU674" s="683"/>
      <c r="HV674" s="683"/>
      <c r="HW674" s="683"/>
      <c r="HX674" s="683"/>
      <c r="HY674" s="683"/>
      <c r="HZ674" s="683"/>
      <c r="IA674" s="683"/>
      <c r="IB674" s="683"/>
      <c r="IC674" s="683"/>
      <c r="ID674" s="683"/>
      <c r="IE674" s="683"/>
      <c r="IF674" s="683"/>
      <c r="IG674" s="683"/>
      <c r="IH674" s="683"/>
      <c r="II674" s="683"/>
      <c r="IJ674" s="683"/>
      <c r="IK674" s="683"/>
      <c r="IL674" s="683"/>
      <c r="IM674" s="683"/>
      <c r="IN674" s="683"/>
      <c r="IO674" s="683"/>
      <c r="IP674" s="683"/>
      <c r="IQ674" s="683"/>
      <c r="IR674" s="683"/>
      <c r="IS674" s="683"/>
      <c r="IT674" s="683"/>
      <c r="IU674" s="683"/>
      <c r="IV674" s="683"/>
    </row>
    <row r="675" spans="1:256" s="679" customFormat="1" ht="17.25" customHeight="1">
      <c r="A675" s="697" t="s">
        <v>652</v>
      </c>
      <c r="B675" s="695">
        <v>3000</v>
      </c>
      <c r="C675" s="695">
        <v>3000</v>
      </c>
      <c r="D675" s="414">
        <f t="shared" si="10"/>
        <v>100</v>
      </c>
      <c r="F675" s="683"/>
      <c r="G675" s="683"/>
      <c r="H675" s="683"/>
      <c r="I675" s="683"/>
      <c r="J675" s="683"/>
      <c r="K675" s="683"/>
      <c r="L675" s="683"/>
      <c r="M675" s="683"/>
      <c r="N675" s="683"/>
      <c r="O675" s="683"/>
      <c r="P675" s="683"/>
      <c r="Q675" s="683"/>
      <c r="R675" s="683"/>
      <c r="S675" s="683"/>
      <c r="T675" s="683"/>
      <c r="U675" s="683"/>
      <c r="V675" s="683"/>
      <c r="W675" s="683"/>
      <c r="X675" s="683"/>
      <c r="Y675" s="683"/>
      <c r="Z675" s="683"/>
      <c r="AA675" s="683"/>
      <c r="AB675" s="683"/>
      <c r="AC675" s="683"/>
      <c r="AD675" s="683"/>
      <c r="AE675" s="683"/>
      <c r="AF675" s="683"/>
      <c r="AG675" s="683"/>
      <c r="AH675" s="683"/>
      <c r="AI675" s="683"/>
      <c r="AJ675" s="683"/>
      <c r="AK675" s="683"/>
      <c r="AL675" s="683"/>
      <c r="AM675" s="683"/>
      <c r="AN675" s="683"/>
      <c r="AO675" s="683"/>
      <c r="AP675" s="683"/>
      <c r="AQ675" s="683"/>
      <c r="AR675" s="683"/>
      <c r="AS675" s="683"/>
      <c r="AT675" s="683"/>
      <c r="AU675" s="683"/>
      <c r="AV675" s="683"/>
      <c r="AW675" s="683"/>
      <c r="AX675" s="683"/>
      <c r="AY675" s="683"/>
      <c r="AZ675" s="683"/>
      <c r="BA675" s="683"/>
      <c r="BB675" s="683"/>
      <c r="BC675" s="683"/>
      <c r="BD675" s="683"/>
      <c r="BE675" s="683"/>
      <c r="BF675" s="683"/>
      <c r="BG675" s="683"/>
      <c r="BH675" s="683"/>
      <c r="BI675" s="683"/>
      <c r="BJ675" s="683"/>
      <c r="BK675" s="683"/>
      <c r="BL675" s="683"/>
      <c r="BM675" s="683"/>
      <c r="BN675" s="683"/>
      <c r="BO675" s="683"/>
      <c r="BP675" s="683"/>
      <c r="BQ675" s="683"/>
      <c r="BR675" s="683"/>
      <c r="BS675" s="683"/>
      <c r="BT675" s="683"/>
      <c r="BU675" s="683"/>
      <c r="BV675" s="683"/>
      <c r="BW675" s="683"/>
      <c r="BX675" s="683"/>
      <c r="BY675" s="683"/>
      <c r="BZ675" s="683"/>
      <c r="CA675" s="683"/>
      <c r="CB675" s="683"/>
      <c r="CC675" s="683"/>
      <c r="CD675" s="683"/>
      <c r="CE675" s="683"/>
      <c r="CF675" s="683"/>
      <c r="CG675" s="683"/>
      <c r="CH675" s="683"/>
      <c r="CI675" s="683"/>
      <c r="CJ675" s="683"/>
      <c r="CK675" s="683"/>
      <c r="CL675" s="683"/>
      <c r="CM675" s="683"/>
      <c r="CN675" s="683"/>
      <c r="CO675" s="683"/>
      <c r="CP675" s="683"/>
      <c r="CQ675" s="683"/>
      <c r="CR675" s="683"/>
      <c r="CS675" s="683"/>
      <c r="CT675" s="683"/>
      <c r="CU675" s="683"/>
      <c r="CV675" s="683"/>
      <c r="CW675" s="683"/>
      <c r="CX675" s="683"/>
      <c r="CY675" s="683"/>
      <c r="CZ675" s="683"/>
      <c r="DA675" s="683"/>
      <c r="DB675" s="683"/>
      <c r="DC675" s="683"/>
      <c r="DD675" s="683"/>
      <c r="DE675" s="683"/>
      <c r="DF675" s="683"/>
      <c r="DG675" s="683"/>
      <c r="DH675" s="683"/>
      <c r="DI675" s="683"/>
      <c r="DJ675" s="683"/>
      <c r="DK675" s="683"/>
      <c r="DL675" s="683"/>
      <c r="DM675" s="683"/>
      <c r="DN675" s="683"/>
      <c r="DO675" s="683"/>
      <c r="DP675" s="683"/>
      <c r="DQ675" s="683"/>
      <c r="DR675" s="683"/>
      <c r="DS675" s="683"/>
      <c r="DT675" s="683"/>
      <c r="DU675" s="683"/>
      <c r="DV675" s="683"/>
      <c r="DW675" s="683"/>
      <c r="DX675" s="683"/>
      <c r="DY675" s="683"/>
      <c r="DZ675" s="683"/>
      <c r="EA675" s="683"/>
      <c r="EB675" s="683"/>
      <c r="EC675" s="683"/>
      <c r="ED675" s="683"/>
      <c r="EE675" s="683"/>
      <c r="EF675" s="683"/>
      <c r="EG675" s="683"/>
      <c r="EH675" s="683"/>
      <c r="EI675" s="683"/>
      <c r="EJ675" s="683"/>
      <c r="EK675" s="683"/>
      <c r="EL675" s="683"/>
      <c r="EM675" s="683"/>
      <c r="EN675" s="683"/>
      <c r="EO675" s="683"/>
      <c r="EP675" s="683"/>
      <c r="EQ675" s="683"/>
      <c r="ER675" s="683"/>
      <c r="ES675" s="683"/>
      <c r="ET675" s="683"/>
      <c r="EU675" s="683"/>
      <c r="EV675" s="683"/>
      <c r="EW675" s="683"/>
      <c r="EX675" s="683"/>
      <c r="EY675" s="683"/>
      <c r="EZ675" s="683"/>
      <c r="FA675" s="683"/>
      <c r="FB675" s="683"/>
      <c r="FC675" s="683"/>
      <c r="FD675" s="683"/>
      <c r="FE675" s="683"/>
      <c r="FF675" s="683"/>
      <c r="FG675" s="683"/>
      <c r="FH675" s="683"/>
      <c r="FI675" s="683"/>
      <c r="FJ675" s="683"/>
      <c r="FK675" s="683"/>
      <c r="FL675" s="683"/>
      <c r="FM675" s="683"/>
      <c r="FN675" s="683"/>
      <c r="FO675" s="683"/>
      <c r="FP675" s="683"/>
      <c r="FQ675" s="683"/>
      <c r="FR675" s="683"/>
      <c r="FS675" s="683"/>
      <c r="FT675" s="683"/>
      <c r="FU675" s="683"/>
      <c r="FV675" s="683"/>
      <c r="FW675" s="683"/>
      <c r="FX675" s="683"/>
      <c r="FY675" s="683"/>
      <c r="FZ675" s="683"/>
      <c r="GA675" s="683"/>
      <c r="GB675" s="683"/>
      <c r="GC675" s="683"/>
      <c r="GD675" s="683"/>
      <c r="GE675" s="683"/>
      <c r="GF675" s="683"/>
      <c r="GG675" s="683"/>
      <c r="GH675" s="683"/>
      <c r="GI675" s="683"/>
      <c r="GJ675" s="683"/>
      <c r="GK675" s="683"/>
      <c r="GL675" s="683"/>
      <c r="GM675" s="683"/>
      <c r="GN675" s="683"/>
      <c r="GO675" s="683"/>
      <c r="GP675" s="683"/>
      <c r="GQ675" s="683"/>
      <c r="GR675" s="683"/>
      <c r="GS675" s="683"/>
      <c r="GT675" s="683"/>
      <c r="GU675" s="683"/>
      <c r="GV675" s="683"/>
      <c r="GW675" s="683"/>
      <c r="GX675" s="683"/>
      <c r="GY675" s="683"/>
      <c r="GZ675" s="683"/>
      <c r="HA675" s="683"/>
      <c r="HB675" s="683"/>
      <c r="HC675" s="683"/>
      <c r="HD675" s="683"/>
      <c r="HE675" s="683"/>
      <c r="HF675" s="683"/>
      <c r="HG675" s="683"/>
      <c r="HH675" s="683"/>
      <c r="HI675" s="683"/>
      <c r="HJ675" s="683"/>
      <c r="HK675" s="683"/>
      <c r="HL675" s="683"/>
      <c r="HM675" s="683"/>
      <c r="HN675" s="683"/>
      <c r="HO675" s="683"/>
      <c r="HP675" s="683"/>
      <c r="HQ675" s="683"/>
      <c r="HR675" s="683"/>
      <c r="HS675" s="683"/>
      <c r="HT675" s="683"/>
      <c r="HU675" s="683"/>
      <c r="HV675" s="683"/>
      <c r="HW675" s="683"/>
      <c r="HX675" s="683"/>
      <c r="HY675" s="683"/>
      <c r="HZ675" s="683"/>
      <c r="IA675" s="683"/>
      <c r="IB675" s="683"/>
      <c r="IC675" s="683"/>
      <c r="ID675" s="683"/>
      <c r="IE675" s="683"/>
      <c r="IF675" s="683"/>
      <c r="IG675" s="683"/>
      <c r="IH675" s="683"/>
      <c r="II675" s="683"/>
      <c r="IJ675" s="683"/>
      <c r="IK675" s="683"/>
      <c r="IL675" s="683"/>
      <c r="IM675" s="683"/>
      <c r="IN675" s="683"/>
      <c r="IO675" s="683"/>
      <c r="IP675" s="683"/>
      <c r="IQ675" s="683"/>
      <c r="IR675" s="683"/>
      <c r="IS675" s="683"/>
      <c r="IT675" s="683"/>
      <c r="IU675" s="683"/>
      <c r="IV675" s="683"/>
    </row>
    <row r="676" spans="1:256" s="679" customFormat="1" ht="17.25" customHeight="1">
      <c r="A676" s="697" t="s">
        <v>653</v>
      </c>
      <c r="B676" s="695">
        <v>141682</v>
      </c>
      <c r="C676" s="695">
        <v>11936</v>
      </c>
      <c r="D676" s="414">
        <f t="shared" si="10"/>
        <v>8.424499936477464</v>
      </c>
      <c r="F676" s="683"/>
      <c r="G676" s="683"/>
      <c r="H676" s="683"/>
      <c r="I676" s="683"/>
      <c r="J676" s="683"/>
      <c r="K676" s="683"/>
      <c r="L676" s="683"/>
      <c r="M676" s="683"/>
      <c r="N676" s="683"/>
      <c r="O676" s="683"/>
      <c r="P676" s="683"/>
      <c r="Q676" s="683"/>
      <c r="R676" s="683"/>
      <c r="S676" s="683"/>
      <c r="T676" s="683"/>
      <c r="U676" s="683"/>
      <c r="V676" s="683"/>
      <c r="W676" s="683"/>
      <c r="X676" s="683"/>
      <c r="Y676" s="683"/>
      <c r="Z676" s="683"/>
      <c r="AA676" s="683"/>
      <c r="AB676" s="683"/>
      <c r="AC676" s="683"/>
      <c r="AD676" s="683"/>
      <c r="AE676" s="683"/>
      <c r="AF676" s="683"/>
      <c r="AG676" s="683"/>
      <c r="AH676" s="683"/>
      <c r="AI676" s="683"/>
      <c r="AJ676" s="683"/>
      <c r="AK676" s="683"/>
      <c r="AL676" s="683"/>
      <c r="AM676" s="683"/>
      <c r="AN676" s="683"/>
      <c r="AO676" s="683"/>
      <c r="AP676" s="683"/>
      <c r="AQ676" s="683"/>
      <c r="AR676" s="683"/>
      <c r="AS676" s="683"/>
      <c r="AT676" s="683"/>
      <c r="AU676" s="683"/>
      <c r="AV676" s="683"/>
      <c r="AW676" s="683"/>
      <c r="AX676" s="683"/>
      <c r="AY676" s="683"/>
      <c r="AZ676" s="683"/>
      <c r="BA676" s="683"/>
      <c r="BB676" s="683"/>
      <c r="BC676" s="683"/>
      <c r="BD676" s="683"/>
      <c r="BE676" s="683"/>
      <c r="BF676" s="683"/>
      <c r="BG676" s="683"/>
      <c r="BH676" s="683"/>
      <c r="BI676" s="683"/>
      <c r="BJ676" s="683"/>
      <c r="BK676" s="683"/>
      <c r="BL676" s="683"/>
      <c r="BM676" s="683"/>
      <c r="BN676" s="683"/>
      <c r="BO676" s="683"/>
      <c r="BP676" s="683"/>
      <c r="BQ676" s="683"/>
      <c r="BR676" s="683"/>
      <c r="BS676" s="683"/>
      <c r="BT676" s="683"/>
      <c r="BU676" s="683"/>
      <c r="BV676" s="683"/>
      <c r="BW676" s="683"/>
      <c r="BX676" s="683"/>
      <c r="BY676" s="683"/>
      <c r="BZ676" s="683"/>
      <c r="CA676" s="683"/>
      <c r="CB676" s="683"/>
      <c r="CC676" s="683"/>
      <c r="CD676" s="683"/>
      <c r="CE676" s="683"/>
      <c r="CF676" s="683"/>
      <c r="CG676" s="683"/>
      <c r="CH676" s="683"/>
      <c r="CI676" s="683"/>
      <c r="CJ676" s="683"/>
      <c r="CK676" s="683"/>
      <c r="CL676" s="683"/>
      <c r="CM676" s="683"/>
      <c r="CN676" s="683"/>
      <c r="CO676" s="683"/>
      <c r="CP676" s="683"/>
      <c r="CQ676" s="683"/>
      <c r="CR676" s="683"/>
      <c r="CS676" s="683"/>
      <c r="CT676" s="683"/>
      <c r="CU676" s="683"/>
      <c r="CV676" s="683"/>
      <c r="CW676" s="683"/>
      <c r="CX676" s="683"/>
      <c r="CY676" s="683"/>
      <c r="CZ676" s="683"/>
      <c r="DA676" s="683"/>
      <c r="DB676" s="683"/>
      <c r="DC676" s="683"/>
      <c r="DD676" s="683"/>
      <c r="DE676" s="683"/>
      <c r="DF676" s="683"/>
      <c r="DG676" s="683"/>
      <c r="DH676" s="683"/>
      <c r="DI676" s="683"/>
      <c r="DJ676" s="683"/>
      <c r="DK676" s="683"/>
      <c r="DL676" s="683"/>
      <c r="DM676" s="683"/>
      <c r="DN676" s="683"/>
      <c r="DO676" s="683"/>
      <c r="DP676" s="683"/>
      <c r="DQ676" s="683"/>
      <c r="DR676" s="683"/>
      <c r="DS676" s="683"/>
      <c r="DT676" s="683"/>
      <c r="DU676" s="683"/>
      <c r="DV676" s="683"/>
      <c r="DW676" s="683"/>
      <c r="DX676" s="683"/>
      <c r="DY676" s="683"/>
      <c r="DZ676" s="683"/>
      <c r="EA676" s="683"/>
      <c r="EB676" s="683"/>
      <c r="EC676" s="683"/>
      <c r="ED676" s="683"/>
      <c r="EE676" s="683"/>
      <c r="EF676" s="683"/>
      <c r="EG676" s="683"/>
      <c r="EH676" s="683"/>
      <c r="EI676" s="683"/>
      <c r="EJ676" s="683"/>
      <c r="EK676" s="683"/>
      <c r="EL676" s="683"/>
      <c r="EM676" s="683"/>
      <c r="EN676" s="683"/>
      <c r="EO676" s="683"/>
      <c r="EP676" s="683"/>
      <c r="EQ676" s="683"/>
      <c r="ER676" s="683"/>
      <c r="ES676" s="683"/>
      <c r="ET676" s="683"/>
      <c r="EU676" s="683"/>
      <c r="EV676" s="683"/>
      <c r="EW676" s="683"/>
      <c r="EX676" s="683"/>
      <c r="EY676" s="683"/>
      <c r="EZ676" s="683"/>
      <c r="FA676" s="683"/>
      <c r="FB676" s="683"/>
      <c r="FC676" s="683"/>
      <c r="FD676" s="683"/>
      <c r="FE676" s="683"/>
      <c r="FF676" s="683"/>
      <c r="FG676" s="683"/>
      <c r="FH676" s="683"/>
      <c r="FI676" s="683"/>
      <c r="FJ676" s="683"/>
      <c r="FK676" s="683"/>
      <c r="FL676" s="683"/>
      <c r="FM676" s="683"/>
      <c r="FN676" s="683"/>
      <c r="FO676" s="683"/>
      <c r="FP676" s="683"/>
      <c r="FQ676" s="683"/>
      <c r="FR676" s="683"/>
      <c r="FS676" s="683"/>
      <c r="FT676" s="683"/>
      <c r="FU676" s="683"/>
      <c r="FV676" s="683"/>
      <c r="FW676" s="683"/>
      <c r="FX676" s="683"/>
      <c r="FY676" s="683"/>
      <c r="FZ676" s="683"/>
      <c r="GA676" s="683"/>
      <c r="GB676" s="683"/>
      <c r="GC676" s="683"/>
      <c r="GD676" s="683"/>
      <c r="GE676" s="683"/>
      <c r="GF676" s="683"/>
      <c r="GG676" s="683"/>
      <c r="GH676" s="683"/>
      <c r="GI676" s="683"/>
      <c r="GJ676" s="683"/>
      <c r="GK676" s="683"/>
      <c r="GL676" s="683"/>
      <c r="GM676" s="683"/>
      <c r="GN676" s="683"/>
      <c r="GO676" s="683"/>
      <c r="GP676" s="683"/>
      <c r="GQ676" s="683"/>
      <c r="GR676" s="683"/>
      <c r="GS676" s="683"/>
      <c r="GT676" s="683"/>
      <c r="GU676" s="683"/>
      <c r="GV676" s="683"/>
      <c r="GW676" s="683"/>
      <c r="GX676" s="683"/>
      <c r="GY676" s="683"/>
      <c r="GZ676" s="683"/>
      <c r="HA676" s="683"/>
      <c r="HB676" s="683"/>
      <c r="HC676" s="683"/>
      <c r="HD676" s="683"/>
      <c r="HE676" s="683"/>
      <c r="HF676" s="683"/>
      <c r="HG676" s="683"/>
      <c r="HH676" s="683"/>
      <c r="HI676" s="683"/>
      <c r="HJ676" s="683"/>
      <c r="HK676" s="683"/>
      <c r="HL676" s="683"/>
      <c r="HM676" s="683"/>
      <c r="HN676" s="683"/>
      <c r="HO676" s="683"/>
      <c r="HP676" s="683"/>
      <c r="HQ676" s="683"/>
      <c r="HR676" s="683"/>
      <c r="HS676" s="683"/>
      <c r="HT676" s="683"/>
      <c r="HU676" s="683"/>
      <c r="HV676" s="683"/>
      <c r="HW676" s="683"/>
      <c r="HX676" s="683"/>
      <c r="HY676" s="683"/>
      <c r="HZ676" s="683"/>
      <c r="IA676" s="683"/>
      <c r="IB676" s="683"/>
      <c r="IC676" s="683"/>
      <c r="ID676" s="683"/>
      <c r="IE676" s="683"/>
      <c r="IF676" s="683"/>
      <c r="IG676" s="683"/>
      <c r="IH676" s="683"/>
      <c r="II676" s="683"/>
      <c r="IJ676" s="683"/>
      <c r="IK676" s="683"/>
      <c r="IL676" s="683"/>
      <c r="IM676" s="683"/>
      <c r="IN676" s="683"/>
      <c r="IO676" s="683"/>
      <c r="IP676" s="683"/>
      <c r="IQ676" s="683"/>
      <c r="IR676" s="683"/>
      <c r="IS676" s="683"/>
      <c r="IT676" s="683"/>
      <c r="IU676" s="683"/>
      <c r="IV676" s="683"/>
    </row>
    <row r="677" spans="1:256" s="679" customFormat="1" ht="17.25" customHeight="1">
      <c r="A677" s="697" t="s">
        <v>592</v>
      </c>
      <c r="B677" s="695">
        <v>141682</v>
      </c>
      <c r="C677" s="695">
        <v>11936</v>
      </c>
      <c r="D677" s="414">
        <f t="shared" si="10"/>
        <v>8.424499936477464</v>
      </c>
      <c r="F677" s="683"/>
      <c r="G677" s="683"/>
      <c r="H677" s="683"/>
      <c r="I677" s="683"/>
      <c r="J677" s="683"/>
      <c r="K677" s="683"/>
      <c r="L677" s="683"/>
      <c r="M677" s="683"/>
      <c r="N677" s="683"/>
      <c r="O677" s="683"/>
      <c r="P677" s="683"/>
      <c r="Q677" s="683"/>
      <c r="R677" s="683"/>
      <c r="S677" s="683"/>
      <c r="T677" s="683"/>
      <c r="U677" s="683"/>
      <c r="V677" s="683"/>
      <c r="W677" s="683"/>
      <c r="X677" s="683"/>
      <c r="Y677" s="683"/>
      <c r="Z677" s="683"/>
      <c r="AA677" s="683"/>
      <c r="AB677" s="683"/>
      <c r="AC677" s="683"/>
      <c r="AD677" s="683"/>
      <c r="AE677" s="683"/>
      <c r="AF677" s="683"/>
      <c r="AG677" s="683"/>
      <c r="AH677" s="683"/>
      <c r="AI677" s="683"/>
      <c r="AJ677" s="683"/>
      <c r="AK677" s="683"/>
      <c r="AL677" s="683"/>
      <c r="AM677" s="683"/>
      <c r="AN677" s="683"/>
      <c r="AO677" s="683"/>
      <c r="AP677" s="683"/>
      <c r="AQ677" s="683"/>
      <c r="AR677" s="683"/>
      <c r="AS677" s="683"/>
      <c r="AT677" s="683"/>
      <c r="AU677" s="683"/>
      <c r="AV677" s="683"/>
      <c r="AW677" s="683"/>
      <c r="AX677" s="683"/>
      <c r="AY677" s="683"/>
      <c r="AZ677" s="683"/>
      <c r="BA677" s="683"/>
      <c r="BB677" s="683"/>
      <c r="BC677" s="683"/>
      <c r="BD677" s="683"/>
      <c r="BE677" s="683"/>
      <c r="BF677" s="683"/>
      <c r="BG677" s="683"/>
      <c r="BH677" s="683"/>
      <c r="BI677" s="683"/>
      <c r="BJ677" s="683"/>
      <c r="BK677" s="683"/>
      <c r="BL677" s="683"/>
      <c r="BM677" s="683"/>
      <c r="BN677" s="683"/>
      <c r="BO677" s="683"/>
      <c r="BP677" s="683"/>
      <c r="BQ677" s="683"/>
      <c r="BR677" s="683"/>
      <c r="BS677" s="683"/>
      <c r="BT677" s="683"/>
      <c r="BU677" s="683"/>
      <c r="BV677" s="683"/>
      <c r="BW677" s="683"/>
      <c r="BX677" s="683"/>
      <c r="BY677" s="683"/>
      <c r="BZ677" s="683"/>
      <c r="CA677" s="683"/>
      <c r="CB677" s="683"/>
      <c r="CC677" s="683"/>
      <c r="CD677" s="683"/>
      <c r="CE677" s="683"/>
      <c r="CF677" s="683"/>
      <c r="CG677" s="683"/>
      <c r="CH677" s="683"/>
      <c r="CI677" s="683"/>
      <c r="CJ677" s="683"/>
      <c r="CK677" s="683"/>
      <c r="CL677" s="683"/>
      <c r="CM677" s="683"/>
      <c r="CN677" s="683"/>
      <c r="CO677" s="683"/>
      <c r="CP677" s="683"/>
      <c r="CQ677" s="683"/>
      <c r="CR677" s="683"/>
      <c r="CS677" s="683"/>
      <c r="CT677" s="683"/>
      <c r="CU677" s="683"/>
      <c r="CV677" s="683"/>
      <c r="CW677" s="683"/>
      <c r="CX677" s="683"/>
      <c r="CY677" s="683"/>
      <c r="CZ677" s="683"/>
      <c r="DA677" s="683"/>
      <c r="DB677" s="683"/>
      <c r="DC677" s="683"/>
      <c r="DD677" s="683"/>
      <c r="DE677" s="683"/>
      <c r="DF677" s="683"/>
      <c r="DG677" s="683"/>
      <c r="DH677" s="683"/>
      <c r="DI677" s="683"/>
      <c r="DJ677" s="683"/>
      <c r="DK677" s="683"/>
      <c r="DL677" s="683"/>
      <c r="DM677" s="683"/>
      <c r="DN677" s="683"/>
      <c r="DO677" s="683"/>
      <c r="DP677" s="683"/>
      <c r="DQ677" s="683"/>
      <c r="DR677" s="683"/>
      <c r="DS677" s="683"/>
      <c r="DT677" s="683"/>
      <c r="DU677" s="683"/>
      <c r="DV677" s="683"/>
      <c r="DW677" s="683"/>
      <c r="DX677" s="683"/>
      <c r="DY677" s="683"/>
      <c r="DZ677" s="683"/>
      <c r="EA677" s="683"/>
      <c r="EB677" s="683"/>
      <c r="EC677" s="683"/>
      <c r="ED677" s="683"/>
      <c r="EE677" s="683"/>
      <c r="EF677" s="683"/>
      <c r="EG677" s="683"/>
      <c r="EH677" s="683"/>
      <c r="EI677" s="683"/>
      <c r="EJ677" s="683"/>
      <c r="EK677" s="683"/>
      <c r="EL677" s="683"/>
      <c r="EM677" s="683"/>
      <c r="EN677" s="683"/>
      <c r="EO677" s="683"/>
      <c r="EP677" s="683"/>
      <c r="EQ677" s="683"/>
      <c r="ER677" s="683"/>
      <c r="ES677" s="683"/>
      <c r="ET677" s="683"/>
      <c r="EU677" s="683"/>
      <c r="EV677" s="683"/>
      <c r="EW677" s="683"/>
      <c r="EX677" s="683"/>
      <c r="EY677" s="683"/>
      <c r="EZ677" s="683"/>
      <c r="FA677" s="683"/>
      <c r="FB677" s="683"/>
      <c r="FC677" s="683"/>
      <c r="FD677" s="683"/>
      <c r="FE677" s="683"/>
      <c r="FF677" s="683"/>
      <c r="FG677" s="683"/>
      <c r="FH677" s="683"/>
      <c r="FI677" s="683"/>
      <c r="FJ677" s="683"/>
      <c r="FK677" s="683"/>
      <c r="FL677" s="683"/>
      <c r="FM677" s="683"/>
      <c r="FN677" s="683"/>
      <c r="FO677" s="683"/>
      <c r="FP677" s="683"/>
      <c r="FQ677" s="683"/>
      <c r="FR677" s="683"/>
      <c r="FS677" s="683"/>
      <c r="FT677" s="683"/>
      <c r="FU677" s="683"/>
      <c r="FV677" s="683"/>
      <c r="FW677" s="683"/>
      <c r="FX677" s="683"/>
      <c r="FY677" s="683"/>
      <c r="FZ677" s="683"/>
      <c r="GA677" s="683"/>
      <c r="GB677" s="683"/>
      <c r="GC677" s="683"/>
      <c r="GD677" s="683"/>
      <c r="GE677" s="683"/>
      <c r="GF677" s="683"/>
      <c r="GG677" s="683"/>
      <c r="GH677" s="683"/>
      <c r="GI677" s="683"/>
      <c r="GJ677" s="683"/>
      <c r="GK677" s="683"/>
      <c r="GL677" s="683"/>
      <c r="GM677" s="683"/>
      <c r="GN677" s="683"/>
      <c r="GO677" s="683"/>
      <c r="GP677" s="683"/>
      <c r="GQ677" s="683"/>
      <c r="GR677" s="683"/>
      <c r="GS677" s="683"/>
      <c r="GT677" s="683"/>
      <c r="GU677" s="683"/>
      <c r="GV677" s="683"/>
      <c r="GW677" s="683"/>
      <c r="GX677" s="683"/>
      <c r="GY677" s="683"/>
      <c r="GZ677" s="683"/>
      <c r="HA677" s="683"/>
      <c r="HB677" s="683"/>
      <c r="HC677" s="683"/>
      <c r="HD677" s="683"/>
      <c r="HE677" s="683"/>
      <c r="HF677" s="683"/>
      <c r="HG677" s="683"/>
      <c r="HH677" s="683"/>
      <c r="HI677" s="683"/>
      <c r="HJ677" s="683"/>
      <c r="HK677" s="683"/>
      <c r="HL677" s="683"/>
      <c r="HM677" s="683"/>
      <c r="HN677" s="683"/>
      <c r="HO677" s="683"/>
      <c r="HP677" s="683"/>
      <c r="HQ677" s="683"/>
      <c r="HR677" s="683"/>
      <c r="HS677" s="683"/>
      <c r="HT677" s="683"/>
      <c r="HU677" s="683"/>
      <c r="HV677" s="683"/>
      <c r="HW677" s="683"/>
      <c r="HX677" s="683"/>
      <c r="HY677" s="683"/>
      <c r="HZ677" s="683"/>
      <c r="IA677" s="683"/>
      <c r="IB677" s="683"/>
      <c r="IC677" s="683"/>
      <c r="ID677" s="683"/>
      <c r="IE677" s="683"/>
      <c r="IF677" s="683"/>
      <c r="IG677" s="683"/>
      <c r="IH677" s="683"/>
      <c r="II677" s="683"/>
      <c r="IJ677" s="683"/>
      <c r="IK677" s="683"/>
      <c r="IL677" s="683"/>
      <c r="IM677" s="683"/>
      <c r="IN677" s="683"/>
      <c r="IO677" s="683"/>
      <c r="IP677" s="683"/>
      <c r="IQ677" s="683"/>
      <c r="IR677" s="683"/>
      <c r="IS677" s="683"/>
      <c r="IT677" s="683"/>
      <c r="IU677" s="683"/>
      <c r="IV677" s="683"/>
    </row>
    <row r="678" spans="1:256" s="679" customFormat="1" ht="17.25" customHeight="1">
      <c r="A678" s="697" t="s">
        <v>654</v>
      </c>
      <c r="B678" s="695">
        <v>141682</v>
      </c>
      <c r="C678" s="695">
        <v>11936</v>
      </c>
      <c r="D678" s="414">
        <f t="shared" si="10"/>
        <v>8.424499936477464</v>
      </c>
      <c r="F678" s="683"/>
      <c r="G678" s="683"/>
      <c r="H678" s="683"/>
      <c r="I678" s="683"/>
      <c r="J678" s="683"/>
      <c r="K678" s="683"/>
      <c r="L678" s="683"/>
      <c r="M678" s="683"/>
      <c r="N678" s="683"/>
      <c r="O678" s="683"/>
      <c r="P678" s="683"/>
      <c r="Q678" s="683"/>
      <c r="R678" s="683"/>
      <c r="S678" s="683"/>
      <c r="T678" s="683"/>
      <c r="U678" s="683"/>
      <c r="V678" s="683"/>
      <c r="W678" s="683"/>
      <c r="X678" s="683"/>
      <c r="Y678" s="683"/>
      <c r="Z678" s="683"/>
      <c r="AA678" s="683"/>
      <c r="AB678" s="683"/>
      <c r="AC678" s="683"/>
      <c r="AD678" s="683"/>
      <c r="AE678" s="683"/>
      <c r="AF678" s="683"/>
      <c r="AG678" s="683"/>
      <c r="AH678" s="683"/>
      <c r="AI678" s="683"/>
      <c r="AJ678" s="683"/>
      <c r="AK678" s="683"/>
      <c r="AL678" s="683"/>
      <c r="AM678" s="683"/>
      <c r="AN678" s="683"/>
      <c r="AO678" s="683"/>
      <c r="AP678" s="683"/>
      <c r="AQ678" s="683"/>
      <c r="AR678" s="683"/>
      <c r="AS678" s="683"/>
      <c r="AT678" s="683"/>
      <c r="AU678" s="683"/>
      <c r="AV678" s="683"/>
      <c r="AW678" s="683"/>
      <c r="AX678" s="683"/>
      <c r="AY678" s="683"/>
      <c r="AZ678" s="683"/>
      <c r="BA678" s="683"/>
      <c r="BB678" s="683"/>
      <c r="BC678" s="683"/>
      <c r="BD678" s="683"/>
      <c r="BE678" s="683"/>
      <c r="BF678" s="683"/>
      <c r="BG678" s="683"/>
      <c r="BH678" s="683"/>
      <c r="BI678" s="683"/>
      <c r="BJ678" s="683"/>
      <c r="BK678" s="683"/>
      <c r="BL678" s="683"/>
      <c r="BM678" s="683"/>
      <c r="BN678" s="683"/>
      <c r="BO678" s="683"/>
      <c r="BP678" s="683"/>
      <c r="BQ678" s="683"/>
      <c r="BR678" s="683"/>
      <c r="BS678" s="683"/>
      <c r="BT678" s="683"/>
      <c r="BU678" s="683"/>
      <c r="BV678" s="683"/>
      <c r="BW678" s="683"/>
      <c r="BX678" s="683"/>
      <c r="BY678" s="683"/>
      <c r="BZ678" s="683"/>
      <c r="CA678" s="683"/>
      <c r="CB678" s="683"/>
      <c r="CC678" s="683"/>
      <c r="CD678" s="683"/>
      <c r="CE678" s="683"/>
      <c r="CF678" s="683"/>
      <c r="CG678" s="683"/>
      <c r="CH678" s="683"/>
      <c r="CI678" s="683"/>
      <c r="CJ678" s="683"/>
      <c r="CK678" s="683"/>
      <c r="CL678" s="683"/>
      <c r="CM678" s="683"/>
      <c r="CN678" s="683"/>
      <c r="CO678" s="683"/>
      <c r="CP678" s="683"/>
      <c r="CQ678" s="683"/>
      <c r="CR678" s="683"/>
      <c r="CS678" s="683"/>
      <c r="CT678" s="683"/>
      <c r="CU678" s="683"/>
      <c r="CV678" s="683"/>
      <c r="CW678" s="683"/>
      <c r="CX678" s="683"/>
      <c r="CY678" s="683"/>
      <c r="CZ678" s="683"/>
      <c r="DA678" s="683"/>
      <c r="DB678" s="683"/>
      <c r="DC678" s="683"/>
      <c r="DD678" s="683"/>
      <c r="DE678" s="683"/>
      <c r="DF678" s="683"/>
      <c r="DG678" s="683"/>
      <c r="DH678" s="683"/>
      <c r="DI678" s="683"/>
      <c r="DJ678" s="683"/>
      <c r="DK678" s="683"/>
      <c r="DL678" s="683"/>
      <c r="DM678" s="683"/>
      <c r="DN678" s="683"/>
      <c r="DO678" s="683"/>
      <c r="DP678" s="683"/>
      <c r="DQ678" s="683"/>
      <c r="DR678" s="683"/>
      <c r="DS678" s="683"/>
      <c r="DT678" s="683"/>
      <c r="DU678" s="683"/>
      <c r="DV678" s="683"/>
      <c r="DW678" s="683"/>
      <c r="DX678" s="683"/>
      <c r="DY678" s="683"/>
      <c r="DZ678" s="683"/>
      <c r="EA678" s="683"/>
      <c r="EB678" s="683"/>
      <c r="EC678" s="683"/>
      <c r="ED678" s="683"/>
      <c r="EE678" s="683"/>
      <c r="EF678" s="683"/>
      <c r="EG678" s="683"/>
      <c r="EH678" s="683"/>
      <c r="EI678" s="683"/>
      <c r="EJ678" s="683"/>
      <c r="EK678" s="683"/>
      <c r="EL678" s="683"/>
      <c r="EM678" s="683"/>
      <c r="EN678" s="683"/>
      <c r="EO678" s="683"/>
      <c r="EP678" s="683"/>
      <c r="EQ678" s="683"/>
      <c r="ER678" s="683"/>
      <c r="ES678" s="683"/>
      <c r="ET678" s="683"/>
      <c r="EU678" s="683"/>
      <c r="EV678" s="683"/>
      <c r="EW678" s="683"/>
      <c r="EX678" s="683"/>
      <c r="EY678" s="683"/>
      <c r="EZ678" s="683"/>
      <c r="FA678" s="683"/>
      <c r="FB678" s="683"/>
      <c r="FC678" s="683"/>
      <c r="FD678" s="683"/>
      <c r="FE678" s="683"/>
      <c r="FF678" s="683"/>
      <c r="FG678" s="683"/>
      <c r="FH678" s="683"/>
      <c r="FI678" s="683"/>
      <c r="FJ678" s="683"/>
      <c r="FK678" s="683"/>
      <c r="FL678" s="683"/>
      <c r="FM678" s="683"/>
      <c r="FN678" s="683"/>
      <c r="FO678" s="683"/>
      <c r="FP678" s="683"/>
      <c r="FQ678" s="683"/>
      <c r="FR678" s="683"/>
      <c r="FS678" s="683"/>
      <c r="FT678" s="683"/>
      <c r="FU678" s="683"/>
      <c r="FV678" s="683"/>
      <c r="FW678" s="683"/>
      <c r="FX678" s="683"/>
      <c r="FY678" s="683"/>
      <c r="FZ678" s="683"/>
      <c r="GA678" s="683"/>
      <c r="GB678" s="683"/>
      <c r="GC678" s="683"/>
      <c r="GD678" s="683"/>
      <c r="GE678" s="683"/>
      <c r="GF678" s="683"/>
      <c r="GG678" s="683"/>
      <c r="GH678" s="683"/>
      <c r="GI678" s="683"/>
      <c r="GJ678" s="683"/>
      <c r="GK678" s="683"/>
      <c r="GL678" s="683"/>
      <c r="GM678" s="683"/>
      <c r="GN678" s="683"/>
      <c r="GO678" s="683"/>
      <c r="GP678" s="683"/>
      <c r="GQ678" s="683"/>
      <c r="GR678" s="683"/>
      <c r="GS678" s="683"/>
      <c r="GT678" s="683"/>
      <c r="GU678" s="683"/>
      <c r="GV678" s="683"/>
      <c r="GW678" s="683"/>
      <c r="GX678" s="683"/>
      <c r="GY678" s="683"/>
      <c r="GZ678" s="683"/>
      <c r="HA678" s="683"/>
      <c r="HB678" s="683"/>
      <c r="HC678" s="683"/>
      <c r="HD678" s="683"/>
      <c r="HE678" s="683"/>
      <c r="HF678" s="683"/>
      <c r="HG678" s="683"/>
      <c r="HH678" s="683"/>
      <c r="HI678" s="683"/>
      <c r="HJ678" s="683"/>
      <c r="HK678" s="683"/>
      <c r="HL678" s="683"/>
      <c r="HM678" s="683"/>
      <c r="HN678" s="683"/>
      <c r="HO678" s="683"/>
      <c r="HP678" s="683"/>
      <c r="HQ678" s="683"/>
      <c r="HR678" s="683"/>
      <c r="HS678" s="683"/>
      <c r="HT678" s="683"/>
      <c r="HU678" s="683"/>
      <c r="HV678" s="683"/>
      <c r="HW678" s="683"/>
      <c r="HX678" s="683"/>
      <c r="HY678" s="683"/>
      <c r="HZ678" s="683"/>
      <c r="IA678" s="683"/>
      <c r="IB678" s="683"/>
      <c r="IC678" s="683"/>
      <c r="ID678" s="683"/>
      <c r="IE678" s="683"/>
      <c r="IF678" s="683"/>
      <c r="IG678" s="683"/>
      <c r="IH678" s="683"/>
      <c r="II678" s="683"/>
      <c r="IJ678" s="683"/>
      <c r="IK678" s="683"/>
      <c r="IL678" s="683"/>
      <c r="IM678" s="683"/>
      <c r="IN678" s="683"/>
      <c r="IO678" s="683"/>
      <c r="IP678" s="683"/>
      <c r="IQ678" s="683"/>
      <c r="IR678" s="683"/>
      <c r="IS678" s="683"/>
      <c r="IT678" s="683"/>
      <c r="IU678" s="683"/>
      <c r="IV678" s="683"/>
    </row>
    <row r="679" spans="1:256" s="679" customFormat="1" ht="17.25" customHeight="1">
      <c r="A679" s="697" t="s">
        <v>655</v>
      </c>
      <c r="B679" s="695">
        <v>257751</v>
      </c>
      <c r="C679" s="705">
        <v>257751</v>
      </c>
      <c r="D679" s="414">
        <f t="shared" si="10"/>
        <v>100</v>
      </c>
      <c r="HV679" s="683"/>
      <c r="HW679" s="683"/>
      <c r="HX679" s="683"/>
      <c r="HY679" s="683"/>
      <c r="HZ679" s="683"/>
      <c r="IA679" s="683"/>
      <c r="IB679" s="683"/>
      <c r="IC679" s="683"/>
      <c r="ID679" s="683"/>
      <c r="IE679" s="683"/>
      <c r="IF679" s="683"/>
      <c r="IG679" s="683"/>
      <c r="IH679" s="683"/>
      <c r="II679" s="683"/>
      <c r="IJ679" s="683"/>
      <c r="IK679" s="683"/>
      <c r="IL679" s="683"/>
      <c r="IM679" s="683"/>
      <c r="IN679" s="683"/>
      <c r="IO679" s="683"/>
      <c r="IP679" s="683"/>
      <c r="IQ679" s="683"/>
      <c r="IR679" s="683"/>
      <c r="IS679" s="683"/>
      <c r="IT679" s="683"/>
      <c r="IU679" s="683"/>
      <c r="IV679" s="683"/>
    </row>
    <row r="680" spans="1:256" s="679" customFormat="1" ht="17.25" customHeight="1">
      <c r="A680" s="697" t="s">
        <v>656</v>
      </c>
      <c r="B680" s="695">
        <v>257751</v>
      </c>
      <c r="C680" s="705">
        <v>257751</v>
      </c>
      <c r="D680" s="414">
        <f t="shared" si="10"/>
        <v>100</v>
      </c>
      <c r="HV680" s="683"/>
      <c r="HW680" s="683"/>
      <c r="HX680" s="683"/>
      <c r="HY680" s="683"/>
      <c r="HZ680" s="683"/>
      <c r="IA680" s="683"/>
      <c r="IB680" s="683"/>
      <c r="IC680" s="683"/>
      <c r="ID680" s="683"/>
      <c r="IE680" s="683"/>
      <c r="IF680" s="683"/>
      <c r="IG680" s="683"/>
      <c r="IH680" s="683"/>
      <c r="II680" s="683"/>
      <c r="IJ680" s="683"/>
      <c r="IK680" s="683"/>
      <c r="IL680" s="683"/>
      <c r="IM680" s="683"/>
      <c r="IN680" s="683"/>
      <c r="IO680" s="683"/>
      <c r="IP680" s="683"/>
      <c r="IQ680" s="683"/>
      <c r="IR680" s="683"/>
      <c r="IS680" s="683"/>
      <c r="IT680" s="683"/>
      <c r="IU680" s="683"/>
      <c r="IV680" s="683"/>
    </row>
    <row r="681" spans="1:256" s="679" customFormat="1" ht="17.25" customHeight="1">
      <c r="A681" s="697" t="s">
        <v>657</v>
      </c>
      <c r="B681" s="695">
        <v>257655</v>
      </c>
      <c r="C681" s="705">
        <v>257655</v>
      </c>
      <c r="D681" s="414">
        <f t="shared" si="10"/>
        <v>100</v>
      </c>
      <c r="HV681" s="683"/>
      <c r="HW681" s="683"/>
      <c r="HX681" s="683"/>
      <c r="HY681" s="683"/>
      <c r="HZ681" s="683"/>
      <c r="IA681" s="683"/>
      <c r="IB681" s="683"/>
      <c r="IC681" s="683"/>
      <c r="ID681" s="683"/>
      <c r="IE681" s="683"/>
      <c r="IF681" s="683"/>
      <c r="IG681" s="683"/>
      <c r="IH681" s="683"/>
      <c r="II681" s="683"/>
      <c r="IJ681" s="683"/>
      <c r="IK681" s="683"/>
      <c r="IL681" s="683"/>
      <c r="IM681" s="683"/>
      <c r="IN681" s="683"/>
      <c r="IO681" s="683"/>
      <c r="IP681" s="683"/>
      <c r="IQ681" s="683"/>
      <c r="IR681" s="683"/>
      <c r="IS681" s="683"/>
      <c r="IT681" s="683"/>
      <c r="IU681" s="683"/>
      <c r="IV681" s="683"/>
    </row>
    <row r="682" spans="1:256" s="679" customFormat="1" ht="15.75" customHeight="1">
      <c r="A682" s="697" t="s">
        <v>658</v>
      </c>
      <c r="B682" s="695">
        <v>96</v>
      </c>
      <c r="C682" s="705">
        <v>96</v>
      </c>
      <c r="D682" s="414">
        <f t="shared" si="10"/>
        <v>100</v>
      </c>
      <c r="HV682" s="683"/>
      <c r="HW682" s="683"/>
      <c r="HX682" s="683"/>
      <c r="HY682" s="683"/>
      <c r="HZ682" s="683"/>
      <c r="IA682" s="683"/>
      <c r="IB682" s="683"/>
      <c r="IC682" s="683"/>
      <c r="ID682" s="683"/>
      <c r="IE682" s="683"/>
      <c r="IF682" s="683"/>
      <c r="IG682" s="683"/>
      <c r="IH682" s="683"/>
      <c r="II682" s="683"/>
      <c r="IJ682" s="683"/>
      <c r="IK682" s="683"/>
      <c r="IL682" s="683"/>
      <c r="IM682" s="683"/>
      <c r="IN682" s="683"/>
      <c r="IO682" s="683"/>
      <c r="IP682" s="683"/>
      <c r="IQ682" s="683"/>
      <c r="IR682" s="683"/>
      <c r="IS682" s="683"/>
      <c r="IT682" s="683"/>
      <c r="IU682" s="683"/>
      <c r="IV682" s="683"/>
    </row>
    <row r="683" spans="1:256" s="679" customFormat="1" ht="15.75" customHeight="1">
      <c r="A683" s="697" t="s">
        <v>659</v>
      </c>
      <c r="B683" s="695">
        <v>1438</v>
      </c>
      <c r="C683" s="705">
        <v>1438</v>
      </c>
      <c r="D683" s="414">
        <f t="shared" si="10"/>
        <v>100</v>
      </c>
      <c r="HV683" s="683"/>
      <c r="HW683" s="683"/>
      <c r="HX683" s="683"/>
      <c r="HY683" s="683"/>
      <c r="HZ683" s="683"/>
      <c r="IA683" s="683"/>
      <c r="IB683" s="683"/>
      <c r="IC683" s="683"/>
      <c r="ID683" s="683"/>
      <c r="IE683" s="683"/>
      <c r="IF683" s="683"/>
      <c r="IG683" s="683"/>
      <c r="IH683" s="683"/>
      <c r="II683" s="683"/>
      <c r="IJ683" s="683"/>
      <c r="IK683" s="683"/>
      <c r="IL683" s="683"/>
      <c r="IM683" s="683"/>
      <c r="IN683" s="683"/>
      <c r="IO683" s="683"/>
      <c r="IP683" s="683"/>
      <c r="IQ683" s="683"/>
      <c r="IR683" s="683"/>
      <c r="IS683" s="683"/>
      <c r="IT683" s="683"/>
      <c r="IU683" s="683"/>
      <c r="IV683" s="683"/>
    </row>
    <row r="684" spans="1:256" s="679" customFormat="1" ht="15.75" customHeight="1">
      <c r="A684" s="697" t="s">
        <v>660</v>
      </c>
      <c r="B684" s="695">
        <v>1438</v>
      </c>
      <c r="C684" s="705">
        <v>1438</v>
      </c>
      <c r="D684" s="414">
        <f t="shared" si="10"/>
        <v>100</v>
      </c>
      <c r="HV684" s="683"/>
      <c r="HW684" s="683"/>
      <c r="HX684" s="683"/>
      <c r="HY684" s="683"/>
      <c r="HZ684" s="683"/>
      <c r="IA684" s="683"/>
      <c r="IB684" s="683"/>
      <c r="IC684" s="683"/>
      <c r="ID684" s="683"/>
      <c r="IE684" s="683"/>
      <c r="IF684" s="683"/>
      <c r="IG684" s="683"/>
      <c r="IH684" s="683"/>
      <c r="II684" s="683"/>
      <c r="IJ684" s="683"/>
      <c r="IK684" s="683"/>
      <c r="IL684" s="683"/>
      <c r="IM684" s="683"/>
      <c r="IN684" s="683"/>
      <c r="IO684" s="683"/>
      <c r="IP684" s="683"/>
      <c r="IQ684" s="683"/>
      <c r="IR684" s="683"/>
      <c r="IS684" s="683"/>
      <c r="IT684" s="683"/>
      <c r="IU684" s="683"/>
      <c r="IV684" s="683"/>
    </row>
    <row r="685" spans="1:256" s="679" customFormat="1" ht="15.75" customHeight="1">
      <c r="A685" s="697"/>
      <c r="B685" s="695"/>
      <c r="C685" s="705"/>
      <c r="D685" s="414"/>
      <c r="HV685" s="683"/>
      <c r="HW685" s="683"/>
      <c r="HX685" s="683"/>
      <c r="HY685" s="683"/>
      <c r="HZ685" s="683"/>
      <c r="IA685" s="683"/>
      <c r="IB685" s="683"/>
      <c r="IC685" s="683"/>
      <c r="ID685" s="683"/>
      <c r="IE685" s="683"/>
      <c r="IF685" s="683"/>
      <c r="IG685" s="683"/>
      <c r="IH685" s="683"/>
      <c r="II685" s="683"/>
      <c r="IJ685" s="683"/>
      <c r="IK685" s="683"/>
      <c r="IL685" s="683"/>
      <c r="IM685" s="683"/>
      <c r="IN685" s="683"/>
      <c r="IO685" s="683"/>
      <c r="IP685" s="683"/>
      <c r="IQ685" s="683"/>
      <c r="IR685" s="683"/>
      <c r="IS685" s="683"/>
      <c r="IT685" s="683"/>
      <c r="IU685" s="683"/>
      <c r="IV685" s="683"/>
    </row>
    <row r="686" spans="1:256" s="679" customFormat="1" ht="15.75" customHeight="1">
      <c r="A686" s="697"/>
      <c r="B686" s="695"/>
      <c r="C686" s="705"/>
      <c r="D686" s="414"/>
      <c r="HV686" s="683"/>
      <c r="HW686" s="683"/>
      <c r="HX686" s="683"/>
      <c r="HY686" s="683"/>
      <c r="HZ686" s="683"/>
      <c r="IA686" s="683"/>
      <c r="IB686" s="683"/>
      <c r="IC686" s="683"/>
      <c r="ID686" s="683"/>
      <c r="IE686" s="683"/>
      <c r="IF686" s="683"/>
      <c r="IG686" s="683"/>
      <c r="IH686" s="683"/>
      <c r="II686" s="683"/>
      <c r="IJ686" s="683"/>
      <c r="IK686" s="683"/>
      <c r="IL686" s="683"/>
      <c r="IM686" s="683"/>
      <c r="IN686" s="683"/>
      <c r="IO686" s="683"/>
      <c r="IP686" s="683"/>
      <c r="IQ686" s="683"/>
      <c r="IR686" s="683"/>
      <c r="IS686" s="683"/>
      <c r="IT686" s="683"/>
      <c r="IU686" s="683"/>
      <c r="IV686" s="683"/>
    </row>
    <row r="687" spans="1:256" s="679" customFormat="1" ht="15.75" customHeight="1">
      <c r="A687" s="698"/>
      <c r="B687" s="699"/>
      <c r="C687" s="706"/>
      <c r="D687" s="701"/>
      <c r="E687" s="704"/>
      <c r="HV687" s="683"/>
      <c r="HW687" s="683"/>
      <c r="HX687" s="683"/>
      <c r="HY687" s="683"/>
      <c r="HZ687" s="683"/>
      <c r="IA687" s="683"/>
      <c r="IB687" s="683"/>
      <c r="IC687" s="683"/>
      <c r="ID687" s="683"/>
      <c r="IE687" s="683"/>
      <c r="IF687" s="683"/>
      <c r="IG687" s="683"/>
      <c r="IH687" s="683"/>
      <c r="II687" s="683"/>
      <c r="IJ687" s="683"/>
      <c r="IK687" s="683"/>
      <c r="IL687" s="683"/>
      <c r="IM687" s="683"/>
      <c r="IN687" s="683"/>
      <c r="IO687" s="683"/>
      <c r="IP687" s="683"/>
      <c r="IQ687" s="683"/>
      <c r="IR687" s="683"/>
      <c r="IS687" s="683"/>
      <c r="IT687" s="683"/>
      <c r="IU687" s="683"/>
      <c r="IV687" s="683"/>
    </row>
    <row r="688" spans="1:256" s="679" customFormat="1" ht="15.75" customHeight="1">
      <c r="A688" s="680"/>
      <c r="B688" s="681"/>
      <c r="C688" s="681"/>
      <c r="D688" s="682"/>
      <c r="HV688" s="683"/>
      <c r="HW688" s="683"/>
      <c r="HX688" s="683"/>
      <c r="HY688" s="683"/>
      <c r="HZ688" s="683"/>
      <c r="IA688" s="683"/>
      <c r="IB688" s="683"/>
      <c r="IC688" s="683"/>
      <c r="ID688" s="683"/>
      <c r="IE688" s="683"/>
      <c r="IF688" s="683"/>
      <c r="IG688" s="683"/>
      <c r="IH688" s="683"/>
      <c r="II688" s="683"/>
      <c r="IJ688" s="683"/>
      <c r="IK688" s="683"/>
      <c r="IL688" s="683"/>
      <c r="IM688" s="683"/>
      <c r="IN688" s="683"/>
      <c r="IO688" s="683"/>
      <c r="IP688" s="683"/>
      <c r="IQ688" s="683"/>
      <c r="IR688" s="683"/>
      <c r="IS688" s="683"/>
      <c r="IT688" s="683"/>
      <c r="IU688" s="683"/>
      <c r="IV688" s="683"/>
    </row>
    <row r="689" spans="1:256" s="679" customFormat="1" ht="15.75" customHeight="1">
      <c r="A689" s="680"/>
      <c r="B689" s="681"/>
      <c r="C689" s="681"/>
      <c r="D689" s="682"/>
      <c r="HV689" s="683"/>
      <c r="HW689" s="683"/>
      <c r="HX689" s="683"/>
      <c r="HY689" s="683"/>
      <c r="HZ689" s="683"/>
      <c r="IA689" s="683"/>
      <c r="IB689" s="683"/>
      <c r="IC689" s="683"/>
      <c r="ID689" s="683"/>
      <c r="IE689" s="683"/>
      <c r="IF689" s="683"/>
      <c r="IG689" s="683"/>
      <c r="IH689" s="683"/>
      <c r="II689" s="683"/>
      <c r="IJ689" s="683"/>
      <c r="IK689" s="683"/>
      <c r="IL689" s="683"/>
      <c r="IM689" s="683"/>
      <c r="IN689" s="683"/>
      <c r="IO689" s="683"/>
      <c r="IP689" s="683"/>
      <c r="IQ689" s="683"/>
      <c r="IR689" s="683"/>
      <c r="IS689" s="683"/>
      <c r="IT689" s="683"/>
      <c r="IU689" s="683"/>
      <c r="IV689" s="683"/>
    </row>
    <row r="690" spans="1:256" s="679" customFormat="1" ht="15.75" customHeight="1">
      <c r="A690" s="680"/>
      <c r="B690" s="681"/>
      <c r="C690" s="681"/>
      <c r="D690" s="682"/>
      <c r="HV690" s="683"/>
      <c r="HW690" s="683"/>
      <c r="HX690" s="683"/>
      <c r="HY690" s="683"/>
      <c r="HZ690" s="683"/>
      <c r="IA690" s="683"/>
      <c r="IB690" s="683"/>
      <c r="IC690" s="683"/>
      <c r="ID690" s="683"/>
      <c r="IE690" s="683"/>
      <c r="IF690" s="683"/>
      <c r="IG690" s="683"/>
      <c r="IH690" s="683"/>
      <c r="II690" s="683"/>
      <c r="IJ690" s="683"/>
      <c r="IK690" s="683"/>
      <c r="IL690" s="683"/>
      <c r="IM690" s="683"/>
      <c r="IN690" s="683"/>
      <c r="IO690" s="683"/>
      <c r="IP690" s="683"/>
      <c r="IQ690" s="683"/>
      <c r="IR690" s="683"/>
      <c r="IS690" s="683"/>
      <c r="IT690" s="683"/>
      <c r="IU690" s="683"/>
      <c r="IV690" s="683"/>
    </row>
    <row r="691" spans="1:256" s="679" customFormat="1" ht="15.75" customHeight="1">
      <c r="A691" s="680"/>
      <c r="B691" s="681"/>
      <c r="C691" s="681"/>
      <c r="D691" s="682"/>
      <c r="HV691" s="683"/>
      <c r="HW691" s="683"/>
      <c r="HX691" s="683"/>
      <c r="HY691" s="683"/>
      <c r="HZ691" s="683"/>
      <c r="IA691" s="683"/>
      <c r="IB691" s="683"/>
      <c r="IC691" s="683"/>
      <c r="ID691" s="683"/>
      <c r="IE691" s="683"/>
      <c r="IF691" s="683"/>
      <c r="IG691" s="683"/>
      <c r="IH691" s="683"/>
      <c r="II691" s="683"/>
      <c r="IJ691" s="683"/>
      <c r="IK691" s="683"/>
      <c r="IL691" s="683"/>
      <c r="IM691" s="683"/>
      <c r="IN691" s="683"/>
      <c r="IO691" s="683"/>
      <c r="IP691" s="683"/>
      <c r="IQ691" s="683"/>
      <c r="IR691" s="683"/>
      <c r="IS691" s="683"/>
      <c r="IT691" s="683"/>
      <c r="IU691" s="683"/>
      <c r="IV691" s="683"/>
    </row>
    <row r="692" spans="1:256" s="679" customFormat="1" ht="15.75" customHeight="1">
      <c r="A692" s="680"/>
      <c r="B692" s="681"/>
      <c r="C692" s="681"/>
      <c r="D692" s="682"/>
      <c r="HV692" s="683"/>
      <c r="HW692" s="683"/>
      <c r="HX692" s="683"/>
      <c r="HY692" s="683"/>
      <c r="HZ692" s="683"/>
      <c r="IA692" s="683"/>
      <c r="IB692" s="683"/>
      <c r="IC692" s="683"/>
      <c r="ID692" s="683"/>
      <c r="IE692" s="683"/>
      <c r="IF692" s="683"/>
      <c r="IG692" s="683"/>
      <c r="IH692" s="683"/>
      <c r="II692" s="683"/>
      <c r="IJ692" s="683"/>
      <c r="IK692" s="683"/>
      <c r="IL692" s="683"/>
      <c r="IM692" s="683"/>
      <c r="IN692" s="683"/>
      <c r="IO692" s="683"/>
      <c r="IP692" s="683"/>
      <c r="IQ692" s="683"/>
      <c r="IR692" s="683"/>
      <c r="IS692" s="683"/>
      <c r="IT692" s="683"/>
      <c r="IU692" s="683"/>
      <c r="IV692" s="683"/>
    </row>
    <row r="693" spans="1:256" s="679" customFormat="1" ht="15.75" customHeight="1">
      <c r="A693" s="680"/>
      <c r="B693" s="681"/>
      <c r="C693" s="681"/>
      <c r="D693" s="682"/>
      <c r="HV693" s="683"/>
      <c r="HW693" s="683"/>
      <c r="HX693" s="683"/>
      <c r="HY693" s="683"/>
      <c r="HZ693" s="683"/>
      <c r="IA693" s="683"/>
      <c r="IB693" s="683"/>
      <c r="IC693" s="683"/>
      <c r="ID693" s="683"/>
      <c r="IE693" s="683"/>
      <c r="IF693" s="683"/>
      <c r="IG693" s="683"/>
      <c r="IH693" s="683"/>
      <c r="II693" s="683"/>
      <c r="IJ693" s="683"/>
      <c r="IK693" s="683"/>
      <c r="IL693" s="683"/>
      <c r="IM693" s="683"/>
      <c r="IN693" s="683"/>
      <c r="IO693" s="683"/>
      <c r="IP693" s="683"/>
      <c r="IQ693" s="683"/>
      <c r="IR693" s="683"/>
      <c r="IS693" s="683"/>
      <c r="IT693" s="683"/>
      <c r="IU693" s="683"/>
      <c r="IV693" s="683"/>
    </row>
    <row r="694" spans="1:256" s="679" customFormat="1" ht="15.75" customHeight="1">
      <c r="A694" s="680"/>
      <c r="B694" s="681"/>
      <c r="C694" s="681"/>
      <c r="D694" s="682"/>
      <c r="HV694" s="683"/>
      <c r="HW694" s="683"/>
      <c r="HX694" s="683"/>
      <c r="HY694" s="683"/>
      <c r="HZ694" s="683"/>
      <c r="IA694" s="683"/>
      <c r="IB694" s="683"/>
      <c r="IC694" s="683"/>
      <c r="ID694" s="683"/>
      <c r="IE694" s="683"/>
      <c r="IF694" s="683"/>
      <c r="IG694" s="683"/>
      <c r="IH694" s="683"/>
      <c r="II694" s="683"/>
      <c r="IJ694" s="683"/>
      <c r="IK694" s="683"/>
      <c r="IL694" s="683"/>
      <c r="IM694" s="683"/>
      <c r="IN694" s="683"/>
      <c r="IO694" s="683"/>
      <c r="IP694" s="683"/>
      <c r="IQ694" s="683"/>
      <c r="IR694" s="683"/>
      <c r="IS694" s="683"/>
      <c r="IT694" s="683"/>
      <c r="IU694" s="683"/>
      <c r="IV694" s="683"/>
    </row>
    <row r="695" spans="1:256" s="679" customFormat="1" ht="15.75" customHeight="1">
      <c r="A695" s="680"/>
      <c r="B695" s="681"/>
      <c r="C695" s="681"/>
      <c r="D695" s="682"/>
      <c r="HV695" s="683"/>
      <c r="HW695" s="683"/>
      <c r="HX695" s="683"/>
      <c r="HY695" s="683"/>
      <c r="HZ695" s="683"/>
      <c r="IA695" s="683"/>
      <c r="IB695" s="683"/>
      <c r="IC695" s="683"/>
      <c r="ID695" s="683"/>
      <c r="IE695" s="683"/>
      <c r="IF695" s="683"/>
      <c r="IG695" s="683"/>
      <c r="IH695" s="683"/>
      <c r="II695" s="683"/>
      <c r="IJ695" s="683"/>
      <c r="IK695" s="683"/>
      <c r="IL695" s="683"/>
      <c r="IM695" s="683"/>
      <c r="IN695" s="683"/>
      <c r="IO695" s="683"/>
      <c r="IP695" s="683"/>
      <c r="IQ695" s="683"/>
      <c r="IR695" s="683"/>
      <c r="IS695" s="683"/>
      <c r="IT695" s="683"/>
      <c r="IU695" s="683"/>
      <c r="IV695" s="683"/>
    </row>
    <row r="696" spans="1:256" s="679" customFormat="1" ht="15.75" customHeight="1">
      <c r="A696" s="680"/>
      <c r="B696" s="681"/>
      <c r="C696" s="681"/>
      <c r="D696" s="682"/>
      <c r="HV696" s="683"/>
      <c r="HW696" s="683"/>
      <c r="HX696" s="683"/>
      <c r="HY696" s="683"/>
      <c r="HZ696" s="683"/>
      <c r="IA696" s="683"/>
      <c r="IB696" s="683"/>
      <c r="IC696" s="683"/>
      <c r="ID696" s="683"/>
      <c r="IE696" s="683"/>
      <c r="IF696" s="683"/>
      <c r="IG696" s="683"/>
      <c r="IH696" s="683"/>
      <c r="II696" s="683"/>
      <c r="IJ696" s="683"/>
      <c r="IK696" s="683"/>
      <c r="IL696" s="683"/>
      <c r="IM696" s="683"/>
      <c r="IN696" s="683"/>
      <c r="IO696" s="683"/>
      <c r="IP696" s="683"/>
      <c r="IQ696" s="683"/>
      <c r="IR696" s="683"/>
      <c r="IS696" s="683"/>
      <c r="IT696" s="683"/>
      <c r="IU696" s="683"/>
      <c r="IV696" s="683"/>
    </row>
    <row r="697" spans="1:256" s="679" customFormat="1" ht="15.75">
      <c r="A697" s="680"/>
      <c r="B697" s="681"/>
      <c r="C697" s="681"/>
      <c r="D697" s="682"/>
      <c r="HV697" s="683"/>
      <c r="HW697" s="683"/>
      <c r="HX697" s="683"/>
      <c r="HY697" s="683"/>
      <c r="HZ697" s="683"/>
      <c r="IA697" s="683"/>
      <c r="IB697" s="683"/>
      <c r="IC697" s="683"/>
      <c r="ID697" s="683"/>
      <c r="IE697" s="683"/>
      <c r="IF697" s="683"/>
      <c r="IG697" s="683"/>
      <c r="IH697" s="683"/>
      <c r="II697" s="683"/>
      <c r="IJ697" s="683"/>
      <c r="IK697" s="683"/>
      <c r="IL697" s="683"/>
      <c r="IM697" s="683"/>
      <c r="IN697" s="683"/>
      <c r="IO697" s="683"/>
      <c r="IP697" s="683"/>
      <c r="IQ697" s="683"/>
      <c r="IR697" s="683"/>
      <c r="IS697" s="683"/>
      <c r="IT697" s="683"/>
      <c r="IU697" s="683"/>
      <c r="IV697" s="683"/>
    </row>
    <row r="698" spans="1:256" s="679" customFormat="1" ht="15.75">
      <c r="A698" s="680"/>
      <c r="B698" s="681"/>
      <c r="C698" s="681"/>
      <c r="D698" s="682"/>
      <c r="HV698" s="683"/>
      <c r="HW698" s="683"/>
      <c r="HX698" s="683"/>
      <c r="HY698" s="683"/>
      <c r="HZ698" s="683"/>
      <c r="IA698" s="683"/>
      <c r="IB698" s="683"/>
      <c r="IC698" s="683"/>
      <c r="ID698" s="683"/>
      <c r="IE698" s="683"/>
      <c r="IF698" s="683"/>
      <c r="IG698" s="683"/>
      <c r="IH698" s="683"/>
      <c r="II698" s="683"/>
      <c r="IJ698" s="683"/>
      <c r="IK698" s="683"/>
      <c r="IL698" s="683"/>
      <c r="IM698" s="683"/>
      <c r="IN698" s="683"/>
      <c r="IO698" s="683"/>
      <c r="IP698" s="683"/>
      <c r="IQ698" s="683"/>
      <c r="IR698" s="683"/>
      <c r="IS698" s="683"/>
      <c r="IT698" s="683"/>
      <c r="IU698" s="683"/>
      <c r="IV698" s="683"/>
    </row>
    <row r="699" spans="1:256" s="679" customFormat="1" ht="15.75">
      <c r="A699" s="680"/>
      <c r="B699" s="681"/>
      <c r="C699" s="681"/>
      <c r="D699" s="682"/>
      <c r="HV699" s="683"/>
      <c r="HW699" s="683"/>
      <c r="HX699" s="683"/>
      <c r="HY699" s="683"/>
      <c r="HZ699" s="683"/>
      <c r="IA699" s="683"/>
      <c r="IB699" s="683"/>
      <c r="IC699" s="683"/>
      <c r="ID699" s="683"/>
      <c r="IE699" s="683"/>
      <c r="IF699" s="683"/>
      <c r="IG699" s="683"/>
      <c r="IH699" s="683"/>
      <c r="II699" s="683"/>
      <c r="IJ699" s="683"/>
      <c r="IK699" s="683"/>
      <c r="IL699" s="683"/>
      <c r="IM699" s="683"/>
      <c r="IN699" s="683"/>
      <c r="IO699" s="683"/>
      <c r="IP699" s="683"/>
      <c r="IQ699" s="683"/>
      <c r="IR699" s="683"/>
      <c r="IS699" s="683"/>
      <c r="IT699" s="683"/>
      <c r="IU699" s="683"/>
      <c r="IV699" s="683"/>
    </row>
    <row r="700" spans="1:256" s="679" customFormat="1" ht="15.75">
      <c r="A700" s="680"/>
      <c r="B700" s="681"/>
      <c r="C700" s="681"/>
      <c r="D700" s="682"/>
      <c r="HV700" s="683"/>
      <c r="HW700" s="683"/>
      <c r="HX700" s="683"/>
      <c r="HY700" s="683"/>
      <c r="HZ700" s="683"/>
      <c r="IA700" s="683"/>
      <c r="IB700" s="683"/>
      <c r="IC700" s="683"/>
      <c r="ID700" s="683"/>
      <c r="IE700" s="683"/>
      <c r="IF700" s="683"/>
      <c r="IG700" s="683"/>
      <c r="IH700" s="683"/>
      <c r="II700" s="683"/>
      <c r="IJ700" s="683"/>
      <c r="IK700" s="683"/>
      <c r="IL700" s="683"/>
      <c r="IM700" s="683"/>
      <c r="IN700" s="683"/>
      <c r="IO700" s="683"/>
      <c r="IP700" s="683"/>
      <c r="IQ700" s="683"/>
      <c r="IR700" s="683"/>
      <c r="IS700" s="683"/>
      <c r="IT700" s="683"/>
      <c r="IU700" s="683"/>
      <c r="IV700" s="683"/>
    </row>
    <row r="701" spans="1:256" s="679" customFormat="1" ht="15.75">
      <c r="A701" s="680"/>
      <c r="B701" s="681"/>
      <c r="C701" s="681"/>
      <c r="D701" s="682"/>
      <c r="HV701" s="683"/>
      <c r="HW701" s="683"/>
      <c r="HX701" s="683"/>
      <c r="HY701" s="683"/>
      <c r="HZ701" s="683"/>
      <c r="IA701" s="683"/>
      <c r="IB701" s="683"/>
      <c r="IC701" s="683"/>
      <c r="ID701" s="683"/>
      <c r="IE701" s="683"/>
      <c r="IF701" s="683"/>
      <c r="IG701" s="683"/>
      <c r="IH701" s="683"/>
      <c r="II701" s="683"/>
      <c r="IJ701" s="683"/>
      <c r="IK701" s="683"/>
      <c r="IL701" s="683"/>
      <c r="IM701" s="683"/>
      <c r="IN701" s="683"/>
      <c r="IO701" s="683"/>
      <c r="IP701" s="683"/>
      <c r="IQ701" s="683"/>
      <c r="IR701" s="683"/>
      <c r="IS701" s="683"/>
      <c r="IT701" s="683"/>
      <c r="IU701" s="683"/>
      <c r="IV701" s="683"/>
    </row>
    <row r="702" spans="1:256" s="679" customFormat="1" ht="15.75">
      <c r="A702" s="680"/>
      <c r="B702" s="681"/>
      <c r="C702" s="681"/>
      <c r="D702" s="682"/>
      <c r="HV702" s="683"/>
      <c r="HW702" s="683"/>
      <c r="HX702" s="683"/>
      <c r="HY702" s="683"/>
      <c r="HZ702" s="683"/>
      <c r="IA702" s="683"/>
      <c r="IB702" s="683"/>
      <c r="IC702" s="683"/>
      <c r="ID702" s="683"/>
      <c r="IE702" s="683"/>
      <c r="IF702" s="683"/>
      <c r="IG702" s="683"/>
      <c r="IH702" s="683"/>
      <c r="II702" s="683"/>
      <c r="IJ702" s="683"/>
      <c r="IK702" s="683"/>
      <c r="IL702" s="683"/>
      <c r="IM702" s="683"/>
      <c r="IN702" s="683"/>
      <c r="IO702" s="683"/>
      <c r="IP702" s="683"/>
      <c r="IQ702" s="683"/>
      <c r="IR702" s="683"/>
      <c r="IS702" s="683"/>
      <c r="IT702" s="683"/>
      <c r="IU702" s="683"/>
      <c r="IV702" s="683"/>
    </row>
    <row r="703" spans="1:256" s="679" customFormat="1" ht="15.75">
      <c r="A703" s="680"/>
      <c r="B703" s="681"/>
      <c r="C703" s="681"/>
      <c r="D703" s="682"/>
      <c r="HV703" s="683"/>
      <c r="HW703" s="683"/>
      <c r="HX703" s="683"/>
      <c r="HY703" s="683"/>
      <c r="HZ703" s="683"/>
      <c r="IA703" s="683"/>
      <c r="IB703" s="683"/>
      <c r="IC703" s="683"/>
      <c r="ID703" s="683"/>
      <c r="IE703" s="683"/>
      <c r="IF703" s="683"/>
      <c r="IG703" s="683"/>
      <c r="IH703" s="683"/>
      <c r="II703" s="683"/>
      <c r="IJ703" s="683"/>
      <c r="IK703" s="683"/>
      <c r="IL703" s="683"/>
      <c r="IM703" s="683"/>
      <c r="IN703" s="683"/>
      <c r="IO703" s="683"/>
      <c r="IP703" s="683"/>
      <c r="IQ703" s="683"/>
      <c r="IR703" s="683"/>
      <c r="IS703" s="683"/>
      <c r="IT703" s="683"/>
      <c r="IU703" s="683"/>
      <c r="IV703" s="683"/>
    </row>
    <row r="704" spans="1:256" s="679" customFormat="1" ht="15.75">
      <c r="A704" s="680"/>
      <c r="B704" s="681"/>
      <c r="C704" s="681"/>
      <c r="D704" s="682"/>
      <c r="HV704" s="683"/>
      <c r="HW704" s="683"/>
      <c r="HX704" s="683"/>
      <c r="HY704" s="683"/>
      <c r="HZ704" s="683"/>
      <c r="IA704" s="683"/>
      <c r="IB704" s="683"/>
      <c r="IC704" s="683"/>
      <c r="ID704" s="683"/>
      <c r="IE704" s="683"/>
      <c r="IF704" s="683"/>
      <c r="IG704" s="683"/>
      <c r="IH704" s="683"/>
      <c r="II704" s="683"/>
      <c r="IJ704" s="683"/>
      <c r="IK704" s="683"/>
      <c r="IL704" s="683"/>
      <c r="IM704" s="683"/>
      <c r="IN704" s="683"/>
      <c r="IO704" s="683"/>
      <c r="IP704" s="683"/>
      <c r="IQ704" s="683"/>
      <c r="IR704" s="683"/>
      <c r="IS704" s="683"/>
      <c r="IT704" s="683"/>
      <c r="IU704" s="683"/>
      <c r="IV704" s="683"/>
    </row>
    <row r="705" spans="1:256" s="679" customFormat="1" ht="15.75">
      <c r="A705" s="680"/>
      <c r="B705" s="681"/>
      <c r="C705" s="681"/>
      <c r="D705" s="682"/>
      <c r="HV705" s="683"/>
      <c r="HW705" s="683"/>
      <c r="HX705" s="683"/>
      <c r="HY705" s="683"/>
      <c r="HZ705" s="683"/>
      <c r="IA705" s="683"/>
      <c r="IB705" s="683"/>
      <c r="IC705" s="683"/>
      <c r="ID705" s="683"/>
      <c r="IE705" s="683"/>
      <c r="IF705" s="683"/>
      <c r="IG705" s="683"/>
      <c r="IH705" s="683"/>
      <c r="II705" s="683"/>
      <c r="IJ705" s="683"/>
      <c r="IK705" s="683"/>
      <c r="IL705" s="683"/>
      <c r="IM705" s="683"/>
      <c r="IN705" s="683"/>
      <c r="IO705" s="683"/>
      <c r="IP705" s="683"/>
      <c r="IQ705" s="683"/>
      <c r="IR705" s="683"/>
      <c r="IS705" s="683"/>
      <c r="IT705" s="683"/>
      <c r="IU705" s="683"/>
      <c r="IV705" s="683"/>
    </row>
    <row r="706" spans="1:256" s="679" customFormat="1" ht="15.75">
      <c r="A706" s="680"/>
      <c r="B706" s="681"/>
      <c r="C706" s="681"/>
      <c r="D706" s="682"/>
      <c r="HV706" s="683"/>
      <c r="HW706" s="683"/>
      <c r="HX706" s="683"/>
      <c r="HY706" s="683"/>
      <c r="HZ706" s="683"/>
      <c r="IA706" s="683"/>
      <c r="IB706" s="683"/>
      <c r="IC706" s="683"/>
      <c r="ID706" s="683"/>
      <c r="IE706" s="683"/>
      <c r="IF706" s="683"/>
      <c r="IG706" s="683"/>
      <c r="IH706" s="683"/>
      <c r="II706" s="683"/>
      <c r="IJ706" s="683"/>
      <c r="IK706" s="683"/>
      <c r="IL706" s="683"/>
      <c r="IM706" s="683"/>
      <c r="IN706" s="683"/>
      <c r="IO706" s="683"/>
      <c r="IP706" s="683"/>
      <c r="IQ706" s="683"/>
      <c r="IR706" s="683"/>
      <c r="IS706" s="683"/>
      <c r="IT706" s="683"/>
      <c r="IU706" s="683"/>
      <c r="IV706" s="683"/>
    </row>
    <row r="707" spans="1:256" s="679" customFormat="1" ht="15.75">
      <c r="A707" s="680"/>
      <c r="B707" s="681"/>
      <c r="C707" s="681"/>
      <c r="D707" s="682"/>
      <c r="HV707" s="683"/>
      <c r="HW707" s="683"/>
      <c r="HX707" s="683"/>
      <c r="HY707" s="683"/>
      <c r="HZ707" s="683"/>
      <c r="IA707" s="683"/>
      <c r="IB707" s="683"/>
      <c r="IC707" s="683"/>
      <c r="ID707" s="683"/>
      <c r="IE707" s="683"/>
      <c r="IF707" s="683"/>
      <c r="IG707" s="683"/>
      <c r="IH707" s="683"/>
      <c r="II707" s="683"/>
      <c r="IJ707" s="683"/>
      <c r="IK707" s="683"/>
      <c r="IL707" s="683"/>
      <c r="IM707" s="683"/>
      <c r="IN707" s="683"/>
      <c r="IO707" s="683"/>
      <c r="IP707" s="683"/>
      <c r="IQ707" s="683"/>
      <c r="IR707" s="683"/>
      <c r="IS707" s="683"/>
      <c r="IT707" s="683"/>
      <c r="IU707" s="683"/>
      <c r="IV707" s="683"/>
    </row>
    <row r="708" spans="1:256" s="679" customFormat="1" ht="15.75">
      <c r="A708" s="680"/>
      <c r="B708" s="681"/>
      <c r="C708" s="681"/>
      <c r="D708" s="682"/>
      <c r="HV708" s="683"/>
      <c r="HW708" s="683"/>
      <c r="HX708" s="683"/>
      <c r="HY708" s="683"/>
      <c r="HZ708" s="683"/>
      <c r="IA708" s="683"/>
      <c r="IB708" s="683"/>
      <c r="IC708" s="683"/>
      <c r="ID708" s="683"/>
      <c r="IE708" s="683"/>
      <c r="IF708" s="683"/>
      <c r="IG708" s="683"/>
      <c r="IH708" s="683"/>
      <c r="II708" s="683"/>
      <c r="IJ708" s="683"/>
      <c r="IK708" s="683"/>
      <c r="IL708" s="683"/>
      <c r="IM708" s="683"/>
      <c r="IN708" s="683"/>
      <c r="IO708" s="683"/>
      <c r="IP708" s="683"/>
      <c r="IQ708" s="683"/>
      <c r="IR708" s="683"/>
      <c r="IS708" s="683"/>
      <c r="IT708" s="683"/>
      <c r="IU708" s="683"/>
      <c r="IV708" s="683"/>
    </row>
    <row r="709" spans="1:256" s="679" customFormat="1" ht="15.75">
      <c r="A709" s="680"/>
      <c r="B709" s="681"/>
      <c r="C709" s="681"/>
      <c r="D709" s="682"/>
      <c r="HV709" s="683"/>
      <c r="HW709" s="683"/>
      <c r="HX709" s="683"/>
      <c r="HY709" s="683"/>
      <c r="HZ709" s="683"/>
      <c r="IA709" s="683"/>
      <c r="IB709" s="683"/>
      <c r="IC709" s="683"/>
      <c r="ID709" s="683"/>
      <c r="IE709" s="683"/>
      <c r="IF709" s="683"/>
      <c r="IG709" s="683"/>
      <c r="IH709" s="683"/>
      <c r="II709" s="683"/>
      <c r="IJ709" s="683"/>
      <c r="IK709" s="683"/>
      <c r="IL709" s="683"/>
      <c r="IM709" s="683"/>
      <c r="IN709" s="683"/>
      <c r="IO709" s="683"/>
      <c r="IP709" s="683"/>
      <c r="IQ709" s="683"/>
      <c r="IR709" s="683"/>
      <c r="IS709" s="683"/>
      <c r="IT709" s="683"/>
      <c r="IU709" s="683"/>
      <c r="IV709" s="683"/>
    </row>
    <row r="710" spans="1:256" s="679" customFormat="1" ht="15.75">
      <c r="A710" s="680"/>
      <c r="B710" s="681"/>
      <c r="C710" s="681"/>
      <c r="D710" s="682"/>
      <c r="HV710" s="683"/>
      <c r="HW710" s="683"/>
      <c r="HX710" s="683"/>
      <c r="HY710" s="683"/>
      <c r="HZ710" s="683"/>
      <c r="IA710" s="683"/>
      <c r="IB710" s="683"/>
      <c r="IC710" s="683"/>
      <c r="ID710" s="683"/>
      <c r="IE710" s="683"/>
      <c r="IF710" s="683"/>
      <c r="IG710" s="683"/>
      <c r="IH710" s="683"/>
      <c r="II710" s="683"/>
      <c r="IJ710" s="683"/>
      <c r="IK710" s="683"/>
      <c r="IL710" s="683"/>
      <c r="IM710" s="683"/>
      <c r="IN710" s="683"/>
      <c r="IO710" s="683"/>
      <c r="IP710" s="683"/>
      <c r="IQ710" s="683"/>
      <c r="IR710" s="683"/>
      <c r="IS710" s="683"/>
      <c r="IT710" s="683"/>
      <c r="IU710" s="683"/>
      <c r="IV710" s="683"/>
    </row>
    <row r="711" spans="1:256" s="679" customFormat="1" ht="15.75">
      <c r="A711" s="680"/>
      <c r="B711" s="681"/>
      <c r="C711" s="681"/>
      <c r="D711" s="682"/>
      <c r="HV711" s="683"/>
      <c r="HW711" s="683"/>
      <c r="HX711" s="683"/>
      <c r="HY711" s="683"/>
      <c r="HZ711" s="683"/>
      <c r="IA711" s="683"/>
      <c r="IB711" s="683"/>
      <c r="IC711" s="683"/>
      <c r="ID711" s="683"/>
      <c r="IE711" s="683"/>
      <c r="IF711" s="683"/>
      <c r="IG711" s="683"/>
      <c r="IH711" s="683"/>
      <c r="II711" s="683"/>
      <c r="IJ711" s="683"/>
      <c r="IK711" s="683"/>
      <c r="IL711" s="683"/>
      <c r="IM711" s="683"/>
      <c r="IN711" s="683"/>
      <c r="IO711" s="683"/>
      <c r="IP711" s="683"/>
      <c r="IQ711" s="683"/>
      <c r="IR711" s="683"/>
      <c r="IS711" s="683"/>
      <c r="IT711" s="683"/>
      <c r="IU711" s="683"/>
      <c r="IV711" s="683"/>
    </row>
    <row r="712" spans="1:256" s="679" customFormat="1" ht="15.75">
      <c r="A712" s="680"/>
      <c r="B712" s="681"/>
      <c r="C712" s="681"/>
      <c r="D712" s="682"/>
      <c r="HV712" s="683"/>
      <c r="HW712" s="683"/>
      <c r="HX712" s="683"/>
      <c r="HY712" s="683"/>
      <c r="HZ712" s="683"/>
      <c r="IA712" s="683"/>
      <c r="IB712" s="683"/>
      <c r="IC712" s="683"/>
      <c r="ID712" s="683"/>
      <c r="IE712" s="683"/>
      <c r="IF712" s="683"/>
      <c r="IG712" s="683"/>
      <c r="IH712" s="683"/>
      <c r="II712" s="683"/>
      <c r="IJ712" s="683"/>
      <c r="IK712" s="683"/>
      <c r="IL712" s="683"/>
      <c r="IM712" s="683"/>
      <c r="IN712" s="683"/>
      <c r="IO712" s="683"/>
      <c r="IP712" s="683"/>
      <c r="IQ712" s="683"/>
      <c r="IR712" s="683"/>
      <c r="IS712" s="683"/>
      <c r="IT712" s="683"/>
      <c r="IU712" s="683"/>
      <c r="IV712" s="683"/>
    </row>
    <row r="713" spans="1:256" s="679" customFormat="1" ht="15.75">
      <c r="A713" s="680"/>
      <c r="B713" s="681"/>
      <c r="C713" s="681"/>
      <c r="D713" s="682"/>
      <c r="HV713" s="683"/>
      <c r="HW713" s="683"/>
      <c r="HX713" s="683"/>
      <c r="HY713" s="683"/>
      <c r="HZ713" s="683"/>
      <c r="IA713" s="683"/>
      <c r="IB713" s="683"/>
      <c r="IC713" s="683"/>
      <c r="ID713" s="683"/>
      <c r="IE713" s="683"/>
      <c r="IF713" s="683"/>
      <c r="IG713" s="683"/>
      <c r="IH713" s="683"/>
      <c r="II713" s="683"/>
      <c r="IJ713" s="683"/>
      <c r="IK713" s="683"/>
      <c r="IL713" s="683"/>
      <c r="IM713" s="683"/>
      <c r="IN713" s="683"/>
      <c r="IO713" s="683"/>
      <c r="IP713" s="683"/>
      <c r="IQ713" s="683"/>
      <c r="IR713" s="683"/>
      <c r="IS713" s="683"/>
      <c r="IT713" s="683"/>
      <c r="IU713" s="683"/>
      <c r="IV713" s="683"/>
    </row>
    <row r="714" spans="1:256" s="679" customFormat="1" ht="15.75">
      <c r="A714" s="680"/>
      <c r="B714" s="681"/>
      <c r="C714" s="681"/>
      <c r="D714" s="682"/>
      <c r="HV714" s="683"/>
      <c r="HW714" s="683"/>
      <c r="HX714" s="683"/>
      <c r="HY714" s="683"/>
      <c r="HZ714" s="683"/>
      <c r="IA714" s="683"/>
      <c r="IB714" s="683"/>
      <c r="IC714" s="683"/>
      <c r="ID714" s="683"/>
      <c r="IE714" s="683"/>
      <c r="IF714" s="683"/>
      <c r="IG714" s="683"/>
      <c r="IH714" s="683"/>
      <c r="II714" s="683"/>
      <c r="IJ714" s="683"/>
      <c r="IK714" s="683"/>
      <c r="IL714" s="683"/>
      <c r="IM714" s="683"/>
      <c r="IN714" s="683"/>
      <c r="IO714" s="683"/>
      <c r="IP714" s="683"/>
      <c r="IQ714" s="683"/>
      <c r="IR714" s="683"/>
      <c r="IS714" s="683"/>
      <c r="IT714" s="683"/>
      <c r="IU714" s="683"/>
      <c r="IV714" s="683"/>
    </row>
    <row r="715" spans="1:256" s="679" customFormat="1" ht="15.75">
      <c r="A715" s="680"/>
      <c r="B715" s="681"/>
      <c r="C715" s="681"/>
      <c r="D715" s="682"/>
      <c r="HV715" s="683"/>
      <c r="HW715" s="683"/>
      <c r="HX715" s="683"/>
      <c r="HY715" s="683"/>
      <c r="HZ715" s="683"/>
      <c r="IA715" s="683"/>
      <c r="IB715" s="683"/>
      <c r="IC715" s="683"/>
      <c r="ID715" s="683"/>
      <c r="IE715" s="683"/>
      <c r="IF715" s="683"/>
      <c r="IG715" s="683"/>
      <c r="IH715" s="683"/>
      <c r="II715" s="683"/>
      <c r="IJ715" s="683"/>
      <c r="IK715" s="683"/>
      <c r="IL715" s="683"/>
      <c r="IM715" s="683"/>
      <c r="IN715" s="683"/>
      <c r="IO715" s="683"/>
      <c r="IP715" s="683"/>
      <c r="IQ715" s="683"/>
      <c r="IR715" s="683"/>
      <c r="IS715" s="683"/>
      <c r="IT715" s="683"/>
      <c r="IU715" s="683"/>
      <c r="IV715" s="683"/>
    </row>
    <row r="716" spans="1:256" s="679" customFormat="1" ht="15.75">
      <c r="A716" s="680"/>
      <c r="B716" s="681"/>
      <c r="C716" s="681"/>
      <c r="D716" s="682"/>
      <c r="HV716" s="683"/>
      <c r="HW716" s="683"/>
      <c r="HX716" s="683"/>
      <c r="HY716" s="683"/>
      <c r="HZ716" s="683"/>
      <c r="IA716" s="683"/>
      <c r="IB716" s="683"/>
      <c r="IC716" s="683"/>
      <c r="ID716" s="683"/>
      <c r="IE716" s="683"/>
      <c r="IF716" s="683"/>
      <c r="IG716" s="683"/>
      <c r="IH716" s="683"/>
      <c r="II716" s="683"/>
      <c r="IJ716" s="683"/>
      <c r="IK716" s="683"/>
      <c r="IL716" s="683"/>
      <c r="IM716" s="683"/>
      <c r="IN716" s="683"/>
      <c r="IO716" s="683"/>
      <c r="IP716" s="683"/>
      <c r="IQ716" s="683"/>
      <c r="IR716" s="683"/>
      <c r="IS716" s="683"/>
      <c r="IT716" s="683"/>
      <c r="IU716" s="683"/>
      <c r="IV716" s="683"/>
    </row>
    <row r="717" spans="1:256" s="679" customFormat="1" ht="15.75">
      <c r="A717" s="680"/>
      <c r="B717" s="681"/>
      <c r="C717" s="681"/>
      <c r="D717" s="682"/>
      <c r="HV717" s="683"/>
      <c r="HW717" s="683"/>
      <c r="HX717" s="683"/>
      <c r="HY717" s="683"/>
      <c r="HZ717" s="683"/>
      <c r="IA717" s="683"/>
      <c r="IB717" s="683"/>
      <c r="IC717" s="683"/>
      <c r="ID717" s="683"/>
      <c r="IE717" s="683"/>
      <c r="IF717" s="683"/>
      <c r="IG717" s="683"/>
      <c r="IH717" s="683"/>
      <c r="II717" s="683"/>
      <c r="IJ717" s="683"/>
      <c r="IK717" s="683"/>
      <c r="IL717" s="683"/>
      <c r="IM717" s="683"/>
      <c r="IN717" s="683"/>
      <c r="IO717" s="683"/>
      <c r="IP717" s="683"/>
      <c r="IQ717" s="683"/>
      <c r="IR717" s="683"/>
      <c r="IS717" s="683"/>
      <c r="IT717" s="683"/>
      <c r="IU717" s="683"/>
      <c r="IV717" s="683"/>
    </row>
    <row r="718" spans="1:256" s="679" customFormat="1" ht="15.75">
      <c r="A718" s="680"/>
      <c r="B718" s="681"/>
      <c r="C718" s="681"/>
      <c r="D718" s="682"/>
      <c r="HV718" s="683"/>
      <c r="HW718" s="683"/>
      <c r="HX718" s="683"/>
      <c r="HY718" s="683"/>
      <c r="HZ718" s="683"/>
      <c r="IA718" s="683"/>
      <c r="IB718" s="683"/>
      <c r="IC718" s="683"/>
      <c r="ID718" s="683"/>
      <c r="IE718" s="683"/>
      <c r="IF718" s="683"/>
      <c r="IG718" s="683"/>
      <c r="IH718" s="683"/>
      <c r="II718" s="683"/>
      <c r="IJ718" s="683"/>
      <c r="IK718" s="683"/>
      <c r="IL718" s="683"/>
      <c r="IM718" s="683"/>
      <c r="IN718" s="683"/>
      <c r="IO718" s="683"/>
      <c r="IP718" s="683"/>
      <c r="IQ718" s="683"/>
      <c r="IR718" s="683"/>
      <c r="IS718" s="683"/>
      <c r="IT718" s="683"/>
      <c r="IU718" s="683"/>
      <c r="IV718" s="683"/>
    </row>
    <row r="719" spans="1:256" s="679" customFormat="1" ht="15.75">
      <c r="A719" s="680"/>
      <c r="B719" s="681"/>
      <c r="C719" s="681"/>
      <c r="D719" s="682"/>
      <c r="HV719" s="683"/>
      <c r="HW719" s="683"/>
      <c r="HX719" s="683"/>
      <c r="HY719" s="683"/>
      <c r="HZ719" s="683"/>
      <c r="IA719" s="683"/>
      <c r="IB719" s="683"/>
      <c r="IC719" s="683"/>
      <c r="ID719" s="683"/>
      <c r="IE719" s="683"/>
      <c r="IF719" s="683"/>
      <c r="IG719" s="683"/>
      <c r="IH719" s="683"/>
      <c r="II719" s="683"/>
      <c r="IJ719" s="683"/>
      <c r="IK719" s="683"/>
      <c r="IL719" s="683"/>
      <c r="IM719" s="683"/>
      <c r="IN719" s="683"/>
      <c r="IO719" s="683"/>
      <c r="IP719" s="683"/>
      <c r="IQ719" s="683"/>
      <c r="IR719" s="683"/>
      <c r="IS719" s="683"/>
      <c r="IT719" s="683"/>
      <c r="IU719" s="683"/>
      <c r="IV719" s="683"/>
    </row>
    <row r="720" spans="1:256" s="679" customFormat="1" ht="15.75">
      <c r="A720" s="680"/>
      <c r="B720" s="681"/>
      <c r="C720" s="681"/>
      <c r="D720" s="682"/>
      <c r="HV720" s="683"/>
      <c r="HW720" s="683"/>
      <c r="HX720" s="683"/>
      <c r="HY720" s="683"/>
      <c r="HZ720" s="683"/>
      <c r="IA720" s="683"/>
      <c r="IB720" s="683"/>
      <c r="IC720" s="683"/>
      <c r="ID720" s="683"/>
      <c r="IE720" s="683"/>
      <c r="IF720" s="683"/>
      <c r="IG720" s="683"/>
      <c r="IH720" s="683"/>
      <c r="II720" s="683"/>
      <c r="IJ720" s="683"/>
      <c r="IK720" s="683"/>
      <c r="IL720" s="683"/>
      <c r="IM720" s="683"/>
      <c r="IN720" s="683"/>
      <c r="IO720" s="683"/>
      <c r="IP720" s="683"/>
      <c r="IQ720" s="683"/>
      <c r="IR720" s="683"/>
      <c r="IS720" s="683"/>
      <c r="IT720" s="683"/>
      <c r="IU720" s="683"/>
      <c r="IV720" s="683"/>
    </row>
    <row r="721" spans="1:256" s="679" customFormat="1" ht="15.75">
      <c r="A721" s="680"/>
      <c r="B721" s="681"/>
      <c r="C721" s="681"/>
      <c r="D721" s="682"/>
      <c r="HV721" s="683"/>
      <c r="HW721" s="683"/>
      <c r="HX721" s="683"/>
      <c r="HY721" s="683"/>
      <c r="HZ721" s="683"/>
      <c r="IA721" s="683"/>
      <c r="IB721" s="683"/>
      <c r="IC721" s="683"/>
      <c r="ID721" s="683"/>
      <c r="IE721" s="683"/>
      <c r="IF721" s="683"/>
      <c r="IG721" s="683"/>
      <c r="IH721" s="683"/>
      <c r="II721" s="683"/>
      <c r="IJ721" s="683"/>
      <c r="IK721" s="683"/>
      <c r="IL721" s="683"/>
      <c r="IM721" s="683"/>
      <c r="IN721" s="683"/>
      <c r="IO721" s="683"/>
      <c r="IP721" s="683"/>
      <c r="IQ721" s="683"/>
      <c r="IR721" s="683"/>
      <c r="IS721" s="683"/>
      <c r="IT721" s="683"/>
      <c r="IU721" s="683"/>
      <c r="IV721" s="683"/>
    </row>
    <row r="722" spans="1:256" s="679" customFormat="1" ht="15.75">
      <c r="A722" s="680"/>
      <c r="B722" s="681"/>
      <c r="C722" s="681"/>
      <c r="D722" s="682"/>
      <c r="HV722" s="683"/>
      <c r="HW722" s="683"/>
      <c r="HX722" s="683"/>
      <c r="HY722" s="683"/>
      <c r="HZ722" s="683"/>
      <c r="IA722" s="683"/>
      <c r="IB722" s="683"/>
      <c r="IC722" s="683"/>
      <c r="ID722" s="683"/>
      <c r="IE722" s="683"/>
      <c r="IF722" s="683"/>
      <c r="IG722" s="683"/>
      <c r="IH722" s="683"/>
      <c r="II722" s="683"/>
      <c r="IJ722" s="683"/>
      <c r="IK722" s="683"/>
      <c r="IL722" s="683"/>
      <c r="IM722" s="683"/>
      <c r="IN722" s="683"/>
      <c r="IO722" s="683"/>
      <c r="IP722" s="683"/>
      <c r="IQ722" s="683"/>
      <c r="IR722" s="683"/>
      <c r="IS722" s="683"/>
      <c r="IT722" s="683"/>
      <c r="IU722" s="683"/>
      <c r="IV722" s="683"/>
    </row>
    <row r="723" spans="1:256" s="679" customFormat="1" ht="15.75">
      <c r="A723" s="680"/>
      <c r="B723" s="681"/>
      <c r="C723" s="681"/>
      <c r="D723" s="682"/>
      <c r="HV723" s="683"/>
      <c r="HW723" s="683"/>
      <c r="HX723" s="683"/>
      <c r="HY723" s="683"/>
      <c r="HZ723" s="683"/>
      <c r="IA723" s="683"/>
      <c r="IB723" s="683"/>
      <c r="IC723" s="683"/>
      <c r="ID723" s="683"/>
      <c r="IE723" s="683"/>
      <c r="IF723" s="683"/>
      <c r="IG723" s="683"/>
      <c r="IH723" s="683"/>
      <c r="II723" s="683"/>
      <c r="IJ723" s="683"/>
      <c r="IK723" s="683"/>
      <c r="IL723" s="683"/>
      <c r="IM723" s="683"/>
      <c r="IN723" s="683"/>
      <c r="IO723" s="683"/>
      <c r="IP723" s="683"/>
      <c r="IQ723" s="683"/>
      <c r="IR723" s="683"/>
      <c r="IS723" s="683"/>
      <c r="IT723" s="683"/>
      <c r="IU723" s="683"/>
      <c r="IV723" s="683"/>
    </row>
    <row r="724" spans="1:256" s="679" customFormat="1" ht="15.75">
      <c r="A724" s="680"/>
      <c r="B724" s="681"/>
      <c r="C724" s="681"/>
      <c r="D724" s="682"/>
      <c r="HV724" s="683"/>
      <c r="HW724" s="683"/>
      <c r="HX724" s="683"/>
      <c r="HY724" s="683"/>
      <c r="HZ724" s="683"/>
      <c r="IA724" s="683"/>
      <c r="IB724" s="683"/>
      <c r="IC724" s="683"/>
      <c r="ID724" s="683"/>
      <c r="IE724" s="683"/>
      <c r="IF724" s="683"/>
      <c r="IG724" s="683"/>
      <c r="IH724" s="683"/>
      <c r="II724" s="683"/>
      <c r="IJ724" s="683"/>
      <c r="IK724" s="683"/>
      <c r="IL724" s="683"/>
      <c r="IM724" s="683"/>
      <c r="IN724" s="683"/>
      <c r="IO724" s="683"/>
      <c r="IP724" s="683"/>
      <c r="IQ724" s="683"/>
      <c r="IR724" s="683"/>
      <c r="IS724" s="683"/>
      <c r="IT724" s="683"/>
      <c r="IU724" s="683"/>
      <c r="IV724" s="683"/>
    </row>
    <row r="725" spans="1:256" s="679" customFormat="1" ht="15.75">
      <c r="A725" s="680"/>
      <c r="B725" s="681"/>
      <c r="C725" s="681"/>
      <c r="D725" s="682"/>
      <c r="HV725" s="683"/>
      <c r="HW725" s="683"/>
      <c r="HX725" s="683"/>
      <c r="HY725" s="683"/>
      <c r="HZ725" s="683"/>
      <c r="IA725" s="683"/>
      <c r="IB725" s="683"/>
      <c r="IC725" s="683"/>
      <c r="ID725" s="683"/>
      <c r="IE725" s="683"/>
      <c r="IF725" s="683"/>
      <c r="IG725" s="683"/>
      <c r="IH725" s="683"/>
      <c r="II725" s="683"/>
      <c r="IJ725" s="683"/>
      <c r="IK725" s="683"/>
      <c r="IL725" s="683"/>
      <c r="IM725" s="683"/>
      <c r="IN725" s="683"/>
      <c r="IO725" s="683"/>
      <c r="IP725" s="683"/>
      <c r="IQ725" s="683"/>
      <c r="IR725" s="683"/>
      <c r="IS725" s="683"/>
      <c r="IT725" s="683"/>
      <c r="IU725" s="683"/>
      <c r="IV725" s="683"/>
    </row>
    <row r="726" spans="1:256" s="679" customFormat="1" ht="15.75">
      <c r="A726" s="680"/>
      <c r="B726" s="681"/>
      <c r="C726" s="681"/>
      <c r="D726" s="682"/>
      <c r="HV726" s="683"/>
      <c r="HW726" s="683"/>
      <c r="HX726" s="683"/>
      <c r="HY726" s="683"/>
      <c r="HZ726" s="683"/>
      <c r="IA726" s="683"/>
      <c r="IB726" s="683"/>
      <c r="IC726" s="683"/>
      <c r="ID726" s="683"/>
      <c r="IE726" s="683"/>
      <c r="IF726" s="683"/>
      <c r="IG726" s="683"/>
      <c r="IH726" s="683"/>
      <c r="II726" s="683"/>
      <c r="IJ726" s="683"/>
      <c r="IK726" s="683"/>
      <c r="IL726" s="683"/>
      <c r="IM726" s="683"/>
      <c r="IN726" s="683"/>
      <c r="IO726" s="683"/>
      <c r="IP726" s="683"/>
      <c r="IQ726" s="683"/>
      <c r="IR726" s="683"/>
      <c r="IS726" s="683"/>
      <c r="IT726" s="683"/>
      <c r="IU726" s="683"/>
      <c r="IV726" s="683"/>
    </row>
    <row r="727" spans="1:256" s="679" customFormat="1" ht="15.75">
      <c r="A727" s="680"/>
      <c r="B727" s="681"/>
      <c r="C727" s="681"/>
      <c r="D727" s="682"/>
      <c r="HV727" s="683"/>
      <c r="HW727" s="683"/>
      <c r="HX727" s="683"/>
      <c r="HY727" s="683"/>
      <c r="HZ727" s="683"/>
      <c r="IA727" s="683"/>
      <c r="IB727" s="683"/>
      <c r="IC727" s="683"/>
      <c r="ID727" s="683"/>
      <c r="IE727" s="683"/>
      <c r="IF727" s="683"/>
      <c r="IG727" s="683"/>
      <c r="IH727" s="683"/>
      <c r="II727" s="683"/>
      <c r="IJ727" s="683"/>
      <c r="IK727" s="683"/>
      <c r="IL727" s="683"/>
      <c r="IM727" s="683"/>
      <c r="IN727" s="683"/>
      <c r="IO727" s="683"/>
      <c r="IP727" s="683"/>
      <c r="IQ727" s="683"/>
      <c r="IR727" s="683"/>
      <c r="IS727" s="683"/>
      <c r="IT727" s="683"/>
      <c r="IU727" s="683"/>
      <c r="IV727" s="683"/>
    </row>
    <row r="728" spans="1:256" s="679" customFormat="1" ht="15.75">
      <c r="A728" s="680"/>
      <c r="B728" s="681"/>
      <c r="C728" s="681"/>
      <c r="D728" s="682"/>
      <c r="HV728" s="683"/>
      <c r="HW728" s="683"/>
      <c r="HX728" s="683"/>
      <c r="HY728" s="683"/>
      <c r="HZ728" s="683"/>
      <c r="IA728" s="683"/>
      <c r="IB728" s="683"/>
      <c r="IC728" s="683"/>
      <c r="ID728" s="683"/>
      <c r="IE728" s="683"/>
      <c r="IF728" s="683"/>
      <c r="IG728" s="683"/>
      <c r="IH728" s="683"/>
      <c r="II728" s="683"/>
      <c r="IJ728" s="683"/>
      <c r="IK728" s="683"/>
      <c r="IL728" s="683"/>
      <c r="IM728" s="683"/>
      <c r="IN728" s="683"/>
      <c r="IO728" s="683"/>
      <c r="IP728" s="683"/>
      <c r="IQ728" s="683"/>
      <c r="IR728" s="683"/>
      <c r="IS728" s="683"/>
      <c r="IT728" s="683"/>
      <c r="IU728" s="683"/>
      <c r="IV728" s="683"/>
    </row>
    <row r="729" spans="1:256" s="679" customFormat="1" ht="15.75">
      <c r="A729" s="680"/>
      <c r="B729" s="681"/>
      <c r="C729" s="681"/>
      <c r="D729" s="682"/>
      <c r="HV729" s="683"/>
      <c r="HW729" s="683"/>
      <c r="HX729" s="683"/>
      <c r="HY729" s="683"/>
      <c r="HZ729" s="683"/>
      <c r="IA729" s="683"/>
      <c r="IB729" s="683"/>
      <c r="IC729" s="683"/>
      <c r="ID729" s="683"/>
      <c r="IE729" s="683"/>
      <c r="IF729" s="683"/>
      <c r="IG729" s="683"/>
      <c r="IH729" s="683"/>
      <c r="II729" s="683"/>
      <c r="IJ729" s="683"/>
      <c r="IK729" s="683"/>
      <c r="IL729" s="683"/>
      <c r="IM729" s="683"/>
      <c r="IN729" s="683"/>
      <c r="IO729" s="683"/>
      <c r="IP729" s="683"/>
      <c r="IQ729" s="683"/>
      <c r="IR729" s="683"/>
      <c r="IS729" s="683"/>
      <c r="IT729" s="683"/>
      <c r="IU729" s="683"/>
      <c r="IV729" s="683"/>
    </row>
    <row r="730" spans="1:256" s="679" customFormat="1" ht="15.75">
      <c r="A730" s="680"/>
      <c r="B730" s="681"/>
      <c r="C730" s="681"/>
      <c r="D730" s="682"/>
      <c r="HV730" s="683"/>
      <c r="HW730" s="683"/>
      <c r="HX730" s="683"/>
      <c r="HY730" s="683"/>
      <c r="HZ730" s="683"/>
      <c r="IA730" s="683"/>
      <c r="IB730" s="683"/>
      <c r="IC730" s="683"/>
      <c r="ID730" s="683"/>
      <c r="IE730" s="683"/>
      <c r="IF730" s="683"/>
      <c r="IG730" s="683"/>
      <c r="IH730" s="683"/>
      <c r="II730" s="683"/>
      <c r="IJ730" s="683"/>
      <c r="IK730" s="683"/>
      <c r="IL730" s="683"/>
      <c r="IM730" s="683"/>
      <c r="IN730" s="683"/>
      <c r="IO730" s="683"/>
      <c r="IP730" s="683"/>
      <c r="IQ730" s="683"/>
      <c r="IR730" s="683"/>
      <c r="IS730" s="683"/>
      <c r="IT730" s="683"/>
      <c r="IU730" s="683"/>
      <c r="IV730" s="683"/>
    </row>
    <row r="731" spans="1:256" s="679" customFormat="1" ht="15.75">
      <c r="A731" s="680"/>
      <c r="B731" s="681"/>
      <c r="C731" s="681"/>
      <c r="D731" s="682"/>
      <c r="HV731" s="683"/>
      <c r="HW731" s="683"/>
      <c r="HX731" s="683"/>
      <c r="HY731" s="683"/>
      <c r="HZ731" s="683"/>
      <c r="IA731" s="683"/>
      <c r="IB731" s="683"/>
      <c r="IC731" s="683"/>
      <c r="ID731" s="683"/>
      <c r="IE731" s="683"/>
      <c r="IF731" s="683"/>
      <c r="IG731" s="683"/>
      <c r="IH731" s="683"/>
      <c r="II731" s="683"/>
      <c r="IJ731" s="683"/>
      <c r="IK731" s="683"/>
      <c r="IL731" s="683"/>
      <c r="IM731" s="683"/>
      <c r="IN731" s="683"/>
      <c r="IO731" s="683"/>
      <c r="IP731" s="683"/>
      <c r="IQ731" s="683"/>
      <c r="IR731" s="683"/>
      <c r="IS731" s="683"/>
      <c r="IT731" s="683"/>
      <c r="IU731" s="683"/>
      <c r="IV731" s="683"/>
    </row>
    <row r="732" spans="1:256" s="679" customFormat="1" ht="15.75">
      <c r="A732" s="680"/>
      <c r="B732" s="681"/>
      <c r="C732" s="681"/>
      <c r="D732" s="682"/>
      <c r="HV732" s="683"/>
      <c r="HW732" s="683"/>
      <c r="HX732" s="683"/>
      <c r="HY732" s="683"/>
      <c r="HZ732" s="683"/>
      <c r="IA732" s="683"/>
      <c r="IB732" s="683"/>
      <c r="IC732" s="683"/>
      <c r="ID732" s="683"/>
      <c r="IE732" s="683"/>
      <c r="IF732" s="683"/>
      <c r="IG732" s="683"/>
      <c r="IH732" s="683"/>
      <c r="II732" s="683"/>
      <c r="IJ732" s="683"/>
      <c r="IK732" s="683"/>
      <c r="IL732" s="683"/>
      <c r="IM732" s="683"/>
      <c r="IN732" s="683"/>
      <c r="IO732" s="683"/>
      <c r="IP732" s="683"/>
      <c r="IQ732" s="683"/>
      <c r="IR732" s="683"/>
      <c r="IS732" s="683"/>
      <c r="IT732" s="683"/>
      <c r="IU732" s="683"/>
      <c r="IV732" s="683"/>
    </row>
    <row r="733" spans="1:256" s="679" customFormat="1" ht="15.75">
      <c r="A733" s="680"/>
      <c r="B733" s="681"/>
      <c r="C733" s="681"/>
      <c r="D733" s="682"/>
      <c r="HV733" s="683"/>
      <c r="HW733" s="683"/>
      <c r="HX733" s="683"/>
      <c r="HY733" s="683"/>
      <c r="HZ733" s="683"/>
      <c r="IA733" s="683"/>
      <c r="IB733" s="683"/>
      <c r="IC733" s="683"/>
      <c r="ID733" s="683"/>
      <c r="IE733" s="683"/>
      <c r="IF733" s="683"/>
      <c r="IG733" s="683"/>
      <c r="IH733" s="683"/>
      <c r="II733" s="683"/>
      <c r="IJ733" s="683"/>
      <c r="IK733" s="683"/>
      <c r="IL733" s="683"/>
      <c r="IM733" s="683"/>
      <c r="IN733" s="683"/>
      <c r="IO733" s="683"/>
      <c r="IP733" s="683"/>
      <c r="IQ733" s="683"/>
      <c r="IR733" s="683"/>
      <c r="IS733" s="683"/>
      <c r="IT733" s="683"/>
      <c r="IU733" s="683"/>
      <c r="IV733" s="683"/>
    </row>
    <row r="734" spans="1:256" s="679" customFormat="1" ht="15.75">
      <c r="A734" s="680"/>
      <c r="B734" s="681"/>
      <c r="C734" s="681"/>
      <c r="D734" s="682"/>
      <c r="HV734" s="683"/>
      <c r="HW734" s="683"/>
      <c r="HX734" s="683"/>
      <c r="HY734" s="683"/>
      <c r="HZ734" s="683"/>
      <c r="IA734" s="683"/>
      <c r="IB734" s="683"/>
      <c r="IC734" s="683"/>
      <c r="ID734" s="683"/>
      <c r="IE734" s="683"/>
      <c r="IF734" s="683"/>
      <c r="IG734" s="683"/>
      <c r="IH734" s="683"/>
      <c r="II734" s="683"/>
      <c r="IJ734" s="683"/>
      <c r="IK734" s="683"/>
      <c r="IL734" s="683"/>
      <c r="IM734" s="683"/>
      <c r="IN734" s="683"/>
      <c r="IO734" s="683"/>
      <c r="IP734" s="683"/>
      <c r="IQ734" s="683"/>
      <c r="IR734" s="683"/>
      <c r="IS734" s="683"/>
      <c r="IT734" s="683"/>
      <c r="IU734" s="683"/>
      <c r="IV734" s="683"/>
    </row>
    <row r="735" spans="1:256" s="679" customFormat="1" ht="15.75">
      <c r="A735" s="680"/>
      <c r="B735" s="681"/>
      <c r="C735" s="681"/>
      <c r="D735" s="682"/>
      <c r="HV735" s="683"/>
      <c r="HW735" s="683"/>
      <c r="HX735" s="683"/>
      <c r="HY735" s="683"/>
      <c r="HZ735" s="683"/>
      <c r="IA735" s="683"/>
      <c r="IB735" s="683"/>
      <c r="IC735" s="683"/>
      <c r="ID735" s="683"/>
      <c r="IE735" s="683"/>
      <c r="IF735" s="683"/>
      <c r="IG735" s="683"/>
      <c r="IH735" s="683"/>
      <c r="II735" s="683"/>
      <c r="IJ735" s="683"/>
      <c r="IK735" s="683"/>
      <c r="IL735" s="683"/>
      <c r="IM735" s="683"/>
      <c r="IN735" s="683"/>
      <c r="IO735" s="683"/>
      <c r="IP735" s="683"/>
      <c r="IQ735" s="683"/>
      <c r="IR735" s="683"/>
      <c r="IS735" s="683"/>
      <c r="IT735" s="683"/>
      <c r="IU735" s="683"/>
      <c r="IV735" s="683"/>
    </row>
    <row r="736" spans="1:256" s="679" customFormat="1" ht="15.75">
      <c r="A736" s="680"/>
      <c r="B736" s="681"/>
      <c r="C736" s="681"/>
      <c r="D736" s="682"/>
      <c r="HV736" s="683"/>
      <c r="HW736" s="683"/>
      <c r="HX736" s="683"/>
      <c r="HY736" s="683"/>
      <c r="HZ736" s="683"/>
      <c r="IA736" s="683"/>
      <c r="IB736" s="683"/>
      <c r="IC736" s="683"/>
      <c r="ID736" s="683"/>
      <c r="IE736" s="683"/>
      <c r="IF736" s="683"/>
      <c r="IG736" s="683"/>
      <c r="IH736" s="683"/>
      <c r="II736" s="683"/>
      <c r="IJ736" s="683"/>
      <c r="IK736" s="683"/>
      <c r="IL736" s="683"/>
      <c r="IM736" s="683"/>
      <c r="IN736" s="683"/>
      <c r="IO736" s="683"/>
      <c r="IP736" s="683"/>
      <c r="IQ736" s="683"/>
      <c r="IR736" s="683"/>
      <c r="IS736" s="683"/>
      <c r="IT736" s="683"/>
      <c r="IU736" s="683"/>
      <c r="IV736" s="683"/>
    </row>
    <row r="737" spans="1:256" s="679" customFormat="1" ht="15.75">
      <c r="A737" s="680"/>
      <c r="B737" s="681"/>
      <c r="C737" s="681"/>
      <c r="D737" s="682"/>
      <c r="HV737" s="683"/>
      <c r="HW737" s="683"/>
      <c r="HX737" s="683"/>
      <c r="HY737" s="683"/>
      <c r="HZ737" s="683"/>
      <c r="IA737" s="683"/>
      <c r="IB737" s="683"/>
      <c r="IC737" s="683"/>
      <c r="ID737" s="683"/>
      <c r="IE737" s="683"/>
      <c r="IF737" s="683"/>
      <c r="IG737" s="683"/>
      <c r="IH737" s="683"/>
      <c r="II737" s="683"/>
      <c r="IJ737" s="683"/>
      <c r="IK737" s="683"/>
      <c r="IL737" s="683"/>
      <c r="IM737" s="683"/>
      <c r="IN737" s="683"/>
      <c r="IO737" s="683"/>
      <c r="IP737" s="683"/>
      <c r="IQ737" s="683"/>
      <c r="IR737" s="683"/>
      <c r="IS737" s="683"/>
      <c r="IT737" s="683"/>
      <c r="IU737" s="683"/>
      <c r="IV737" s="683"/>
    </row>
    <row r="738" spans="1:256" s="679" customFormat="1" ht="15.75">
      <c r="A738" s="680"/>
      <c r="B738" s="681"/>
      <c r="C738" s="681"/>
      <c r="D738" s="682"/>
      <c r="HV738" s="683"/>
      <c r="HW738" s="683"/>
      <c r="HX738" s="683"/>
      <c r="HY738" s="683"/>
      <c r="HZ738" s="683"/>
      <c r="IA738" s="683"/>
      <c r="IB738" s="683"/>
      <c r="IC738" s="683"/>
      <c r="ID738" s="683"/>
      <c r="IE738" s="683"/>
      <c r="IF738" s="683"/>
      <c r="IG738" s="683"/>
      <c r="IH738" s="683"/>
      <c r="II738" s="683"/>
      <c r="IJ738" s="683"/>
      <c r="IK738" s="683"/>
      <c r="IL738" s="683"/>
      <c r="IM738" s="683"/>
      <c r="IN738" s="683"/>
      <c r="IO738" s="683"/>
      <c r="IP738" s="683"/>
      <c r="IQ738" s="683"/>
      <c r="IR738" s="683"/>
      <c r="IS738" s="683"/>
      <c r="IT738" s="683"/>
      <c r="IU738" s="683"/>
      <c r="IV738" s="683"/>
    </row>
    <row r="739" spans="1:256" s="679" customFormat="1" ht="15.75">
      <c r="A739" s="680"/>
      <c r="B739" s="681"/>
      <c r="C739" s="681"/>
      <c r="D739" s="682"/>
      <c r="HV739" s="683"/>
      <c r="HW739" s="683"/>
      <c r="HX739" s="683"/>
      <c r="HY739" s="683"/>
      <c r="HZ739" s="683"/>
      <c r="IA739" s="683"/>
      <c r="IB739" s="683"/>
      <c r="IC739" s="683"/>
      <c r="ID739" s="683"/>
      <c r="IE739" s="683"/>
      <c r="IF739" s="683"/>
      <c r="IG739" s="683"/>
      <c r="IH739" s="683"/>
      <c r="II739" s="683"/>
      <c r="IJ739" s="683"/>
      <c r="IK739" s="683"/>
      <c r="IL739" s="683"/>
      <c r="IM739" s="683"/>
      <c r="IN739" s="683"/>
      <c r="IO739" s="683"/>
      <c r="IP739" s="683"/>
      <c r="IQ739" s="683"/>
      <c r="IR739" s="683"/>
      <c r="IS739" s="683"/>
      <c r="IT739" s="683"/>
      <c r="IU739" s="683"/>
      <c r="IV739" s="683"/>
    </row>
    <row r="740" spans="1:256" s="679" customFormat="1" ht="15.75">
      <c r="A740" s="680"/>
      <c r="B740" s="681"/>
      <c r="C740" s="681"/>
      <c r="D740" s="682"/>
      <c r="HV740" s="683"/>
      <c r="HW740" s="683"/>
      <c r="HX740" s="683"/>
      <c r="HY740" s="683"/>
      <c r="HZ740" s="683"/>
      <c r="IA740" s="683"/>
      <c r="IB740" s="683"/>
      <c r="IC740" s="683"/>
      <c r="ID740" s="683"/>
      <c r="IE740" s="683"/>
      <c r="IF740" s="683"/>
      <c r="IG740" s="683"/>
      <c r="IH740" s="683"/>
      <c r="II740" s="683"/>
      <c r="IJ740" s="683"/>
      <c r="IK740" s="683"/>
      <c r="IL740" s="683"/>
      <c r="IM740" s="683"/>
      <c r="IN740" s="683"/>
      <c r="IO740" s="683"/>
      <c r="IP740" s="683"/>
      <c r="IQ740" s="683"/>
      <c r="IR740" s="683"/>
      <c r="IS740" s="683"/>
      <c r="IT740" s="683"/>
      <c r="IU740" s="683"/>
      <c r="IV740" s="683"/>
    </row>
    <row r="741" spans="1:256" s="679" customFormat="1" ht="15.75">
      <c r="A741" s="680"/>
      <c r="B741" s="681"/>
      <c r="C741" s="681"/>
      <c r="D741" s="682"/>
      <c r="HV741" s="683"/>
      <c r="HW741" s="683"/>
      <c r="HX741" s="683"/>
      <c r="HY741" s="683"/>
      <c r="HZ741" s="683"/>
      <c r="IA741" s="683"/>
      <c r="IB741" s="683"/>
      <c r="IC741" s="683"/>
      <c r="ID741" s="683"/>
      <c r="IE741" s="683"/>
      <c r="IF741" s="683"/>
      <c r="IG741" s="683"/>
      <c r="IH741" s="683"/>
      <c r="II741" s="683"/>
      <c r="IJ741" s="683"/>
      <c r="IK741" s="683"/>
      <c r="IL741" s="683"/>
      <c r="IM741" s="683"/>
      <c r="IN741" s="683"/>
      <c r="IO741" s="683"/>
      <c r="IP741" s="683"/>
      <c r="IQ741" s="683"/>
      <c r="IR741" s="683"/>
      <c r="IS741" s="683"/>
      <c r="IT741" s="683"/>
      <c r="IU741" s="683"/>
      <c r="IV741" s="683"/>
    </row>
    <row r="742" spans="1:256" s="679" customFormat="1" ht="15.75">
      <c r="A742" s="680"/>
      <c r="B742" s="681"/>
      <c r="C742" s="681"/>
      <c r="D742" s="682"/>
      <c r="HV742" s="683"/>
      <c r="HW742" s="683"/>
      <c r="HX742" s="683"/>
      <c r="HY742" s="683"/>
      <c r="HZ742" s="683"/>
      <c r="IA742" s="683"/>
      <c r="IB742" s="683"/>
      <c r="IC742" s="683"/>
      <c r="ID742" s="683"/>
      <c r="IE742" s="683"/>
      <c r="IF742" s="683"/>
      <c r="IG742" s="683"/>
      <c r="IH742" s="683"/>
      <c r="II742" s="683"/>
      <c r="IJ742" s="683"/>
      <c r="IK742" s="683"/>
      <c r="IL742" s="683"/>
      <c r="IM742" s="683"/>
      <c r="IN742" s="683"/>
      <c r="IO742" s="683"/>
      <c r="IP742" s="683"/>
      <c r="IQ742" s="683"/>
      <c r="IR742" s="683"/>
      <c r="IS742" s="683"/>
      <c r="IT742" s="683"/>
      <c r="IU742" s="683"/>
      <c r="IV742" s="683"/>
    </row>
    <row r="743" spans="1:256" s="679" customFormat="1" ht="15.75">
      <c r="A743" s="680"/>
      <c r="B743" s="681"/>
      <c r="C743" s="681"/>
      <c r="D743" s="682"/>
      <c r="HV743" s="683"/>
      <c r="HW743" s="683"/>
      <c r="HX743" s="683"/>
      <c r="HY743" s="683"/>
      <c r="HZ743" s="683"/>
      <c r="IA743" s="683"/>
      <c r="IB743" s="683"/>
      <c r="IC743" s="683"/>
      <c r="ID743" s="683"/>
      <c r="IE743" s="683"/>
      <c r="IF743" s="683"/>
      <c r="IG743" s="683"/>
      <c r="IH743" s="683"/>
      <c r="II743" s="683"/>
      <c r="IJ743" s="683"/>
      <c r="IK743" s="683"/>
      <c r="IL743" s="683"/>
      <c r="IM743" s="683"/>
      <c r="IN743" s="683"/>
      <c r="IO743" s="683"/>
      <c r="IP743" s="683"/>
      <c r="IQ743" s="683"/>
      <c r="IR743" s="683"/>
      <c r="IS743" s="683"/>
      <c r="IT743" s="683"/>
      <c r="IU743" s="683"/>
      <c r="IV743" s="683"/>
    </row>
    <row r="744" spans="1:256" s="679" customFormat="1" ht="15.75">
      <c r="A744" s="680"/>
      <c r="B744" s="681"/>
      <c r="C744" s="681"/>
      <c r="D744" s="682"/>
      <c r="HV744" s="683"/>
      <c r="HW744" s="683"/>
      <c r="HX744" s="683"/>
      <c r="HY744" s="683"/>
      <c r="HZ744" s="683"/>
      <c r="IA744" s="683"/>
      <c r="IB744" s="683"/>
      <c r="IC744" s="683"/>
      <c r="ID744" s="683"/>
      <c r="IE744" s="683"/>
      <c r="IF744" s="683"/>
      <c r="IG744" s="683"/>
      <c r="IH744" s="683"/>
      <c r="II744" s="683"/>
      <c r="IJ744" s="683"/>
      <c r="IK744" s="683"/>
      <c r="IL744" s="683"/>
      <c r="IM744" s="683"/>
      <c r="IN744" s="683"/>
      <c r="IO744" s="683"/>
      <c r="IP744" s="683"/>
      <c r="IQ744" s="683"/>
      <c r="IR744" s="683"/>
      <c r="IS744" s="683"/>
      <c r="IT744" s="683"/>
      <c r="IU744" s="683"/>
      <c r="IV744" s="683"/>
    </row>
    <row r="745" spans="1:256" s="679" customFormat="1" ht="15.75">
      <c r="A745" s="680"/>
      <c r="B745" s="681"/>
      <c r="C745" s="681"/>
      <c r="D745" s="682"/>
      <c r="HV745" s="683"/>
      <c r="HW745" s="683"/>
      <c r="HX745" s="683"/>
      <c r="HY745" s="683"/>
      <c r="HZ745" s="683"/>
      <c r="IA745" s="683"/>
      <c r="IB745" s="683"/>
      <c r="IC745" s="683"/>
      <c r="ID745" s="683"/>
      <c r="IE745" s="683"/>
      <c r="IF745" s="683"/>
      <c r="IG745" s="683"/>
      <c r="IH745" s="683"/>
      <c r="II745" s="683"/>
      <c r="IJ745" s="683"/>
      <c r="IK745" s="683"/>
      <c r="IL745" s="683"/>
      <c r="IM745" s="683"/>
      <c r="IN745" s="683"/>
      <c r="IO745" s="683"/>
      <c r="IP745" s="683"/>
      <c r="IQ745" s="683"/>
      <c r="IR745" s="683"/>
      <c r="IS745" s="683"/>
      <c r="IT745" s="683"/>
      <c r="IU745" s="683"/>
      <c r="IV745" s="683"/>
    </row>
    <row r="746" spans="1:256" s="679" customFormat="1" ht="15.75">
      <c r="A746" s="680"/>
      <c r="B746" s="681"/>
      <c r="C746" s="681"/>
      <c r="D746" s="682"/>
      <c r="HV746" s="683"/>
      <c r="HW746" s="683"/>
      <c r="HX746" s="683"/>
      <c r="HY746" s="683"/>
      <c r="HZ746" s="683"/>
      <c r="IA746" s="683"/>
      <c r="IB746" s="683"/>
      <c r="IC746" s="683"/>
      <c r="ID746" s="683"/>
      <c r="IE746" s="683"/>
      <c r="IF746" s="683"/>
      <c r="IG746" s="683"/>
      <c r="IH746" s="683"/>
      <c r="II746" s="683"/>
      <c r="IJ746" s="683"/>
      <c r="IK746" s="683"/>
      <c r="IL746" s="683"/>
      <c r="IM746" s="683"/>
      <c r="IN746" s="683"/>
      <c r="IO746" s="683"/>
      <c r="IP746" s="683"/>
      <c r="IQ746" s="683"/>
      <c r="IR746" s="683"/>
      <c r="IS746" s="683"/>
      <c r="IT746" s="683"/>
      <c r="IU746" s="683"/>
      <c r="IV746" s="683"/>
    </row>
    <row r="747" spans="1:256" s="679" customFormat="1" ht="15.75">
      <c r="A747" s="680"/>
      <c r="B747" s="681"/>
      <c r="C747" s="681"/>
      <c r="D747" s="682"/>
      <c r="HV747" s="683"/>
      <c r="HW747" s="683"/>
      <c r="HX747" s="683"/>
      <c r="HY747" s="683"/>
      <c r="HZ747" s="683"/>
      <c r="IA747" s="683"/>
      <c r="IB747" s="683"/>
      <c r="IC747" s="683"/>
      <c r="ID747" s="683"/>
      <c r="IE747" s="683"/>
      <c r="IF747" s="683"/>
      <c r="IG747" s="683"/>
      <c r="IH747" s="683"/>
      <c r="II747" s="683"/>
      <c r="IJ747" s="683"/>
      <c r="IK747" s="683"/>
      <c r="IL747" s="683"/>
      <c r="IM747" s="683"/>
      <c r="IN747" s="683"/>
      <c r="IO747" s="683"/>
      <c r="IP747" s="683"/>
      <c r="IQ747" s="683"/>
      <c r="IR747" s="683"/>
      <c r="IS747" s="683"/>
      <c r="IT747" s="683"/>
      <c r="IU747" s="683"/>
      <c r="IV747" s="683"/>
    </row>
    <row r="748" spans="1:256" s="679" customFormat="1" ht="15.75">
      <c r="A748" s="680"/>
      <c r="B748" s="681"/>
      <c r="C748" s="681"/>
      <c r="D748" s="682"/>
      <c r="HV748" s="683"/>
      <c r="HW748" s="683"/>
      <c r="HX748" s="683"/>
      <c r="HY748" s="683"/>
      <c r="HZ748" s="683"/>
      <c r="IA748" s="683"/>
      <c r="IB748" s="683"/>
      <c r="IC748" s="683"/>
      <c r="ID748" s="683"/>
      <c r="IE748" s="683"/>
      <c r="IF748" s="683"/>
      <c r="IG748" s="683"/>
      <c r="IH748" s="683"/>
      <c r="II748" s="683"/>
      <c r="IJ748" s="683"/>
      <c r="IK748" s="683"/>
      <c r="IL748" s="683"/>
      <c r="IM748" s="683"/>
      <c r="IN748" s="683"/>
      <c r="IO748" s="683"/>
      <c r="IP748" s="683"/>
      <c r="IQ748" s="683"/>
      <c r="IR748" s="683"/>
      <c r="IS748" s="683"/>
      <c r="IT748" s="683"/>
      <c r="IU748" s="683"/>
      <c r="IV748" s="683"/>
    </row>
    <row r="749" spans="1:256" s="679" customFormat="1" ht="15.75">
      <c r="A749" s="680"/>
      <c r="B749" s="681"/>
      <c r="C749" s="681"/>
      <c r="D749" s="682"/>
      <c r="HV749" s="683"/>
      <c r="HW749" s="683"/>
      <c r="HX749" s="683"/>
      <c r="HY749" s="683"/>
      <c r="HZ749" s="683"/>
      <c r="IA749" s="683"/>
      <c r="IB749" s="683"/>
      <c r="IC749" s="683"/>
      <c r="ID749" s="683"/>
      <c r="IE749" s="683"/>
      <c r="IF749" s="683"/>
      <c r="IG749" s="683"/>
      <c r="IH749" s="683"/>
      <c r="II749" s="683"/>
      <c r="IJ749" s="683"/>
      <c r="IK749" s="683"/>
      <c r="IL749" s="683"/>
      <c r="IM749" s="683"/>
      <c r="IN749" s="683"/>
      <c r="IO749" s="683"/>
      <c r="IP749" s="683"/>
      <c r="IQ749" s="683"/>
      <c r="IR749" s="683"/>
      <c r="IS749" s="683"/>
      <c r="IT749" s="683"/>
      <c r="IU749" s="683"/>
      <c r="IV749" s="683"/>
    </row>
  </sheetData>
  <sheetProtection/>
  <mergeCells count="1">
    <mergeCell ref="A1:E1"/>
  </mergeCells>
  <printOptions horizontalCentered="1"/>
  <pageMargins left="0.79" right="0.79" top="0.98" bottom="0.87" header="0.12" footer="0.31"/>
  <pageSetup firstPageNumber="18" useFirstPageNumber="1" horizontalDpi="600" verticalDpi="600" orientation="portrait" paperSize="9" scale="90"/>
  <headerFooter alignWithMargins="0">
    <oddFooter>&amp;C&amp;15—&amp;P—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5"/>
  <sheetViews>
    <sheetView showZeros="0" workbookViewId="0" topLeftCell="A1">
      <pane xSplit="1" ySplit="4" topLeftCell="B33" activePane="bottomRight" state="frozen"/>
      <selection pane="bottomRight" activeCell="I36" sqref="I36"/>
    </sheetView>
  </sheetViews>
  <sheetFormatPr defaultColWidth="9.25390625" defaultRowHeight="15.75" customHeight="1"/>
  <cols>
    <col min="1" max="1" width="37.75390625" style="625" customWidth="1"/>
    <col min="2" max="4" width="9.375" style="626" customWidth="1"/>
    <col min="5" max="6" width="9.375" style="625" customWidth="1"/>
    <col min="7" max="16384" width="9.25390625" style="627" customWidth="1"/>
  </cols>
  <sheetData>
    <row r="1" spans="1:6" s="619" customFormat="1" ht="54.75" customHeight="1">
      <c r="A1" s="628" t="s">
        <v>661</v>
      </c>
      <c r="B1" s="629"/>
      <c r="C1" s="629"/>
      <c r="D1" s="629"/>
      <c r="E1" s="629"/>
      <c r="F1" s="629"/>
    </row>
    <row r="2" spans="1:6" s="620" customFormat="1" ht="18" customHeight="1">
      <c r="A2" s="630"/>
      <c r="B2" s="631"/>
      <c r="C2" s="631"/>
      <c r="D2" s="631"/>
      <c r="E2" s="632"/>
      <c r="F2" s="633" t="s">
        <v>48</v>
      </c>
    </row>
    <row r="3" spans="1:6" s="621" customFormat="1" ht="13.5" customHeight="1">
      <c r="A3" s="9" t="s">
        <v>49</v>
      </c>
      <c r="B3" s="634" t="s">
        <v>662</v>
      </c>
      <c r="C3" s="634" t="s">
        <v>54</v>
      </c>
      <c r="D3" s="635" t="s">
        <v>55</v>
      </c>
      <c r="E3" s="636" t="s">
        <v>56</v>
      </c>
      <c r="F3" s="637" t="s">
        <v>663</v>
      </c>
    </row>
    <row r="4" spans="1:6" s="621" customFormat="1" ht="13.5" customHeight="1">
      <c r="A4" s="12"/>
      <c r="B4" s="638"/>
      <c r="C4" s="634"/>
      <c r="D4" s="639"/>
      <c r="E4" s="640"/>
      <c r="F4" s="641"/>
    </row>
    <row r="5" spans="1:6" s="620" customFormat="1" ht="21" customHeight="1">
      <c r="A5" s="642" t="s">
        <v>664</v>
      </c>
      <c r="B5" s="643">
        <f>B6+B12</f>
        <v>1657.6756959999998</v>
      </c>
      <c r="C5" s="643">
        <f>C6+C12</f>
        <v>2071.630657</v>
      </c>
      <c r="D5" s="643">
        <f>D6+D12</f>
        <v>2066.119409</v>
      </c>
      <c r="E5" s="644">
        <f aca="true" t="shared" si="0" ref="E5:E61">D5/C5*100</f>
        <v>99.7339657056446</v>
      </c>
      <c r="F5" s="645"/>
    </row>
    <row r="6" spans="1:6" s="620" customFormat="1" ht="21" customHeight="1">
      <c r="A6" s="646" t="s">
        <v>665</v>
      </c>
      <c r="B6" s="647">
        <f>SUM(B7:B11)</f>
        <v>80.0774</v>
      </c>
      <c r="C6" s="647">
        <f>SUM(C7:C11)</f>
        <v>80.0774</v>
      </c>
      <c r="D6" s="647">
        <f>SUM(D7:D11)</f>
        <v>80.0774</v>
      </c>
      <c r="E6" s="644">
        <f t="shared" si="0"/>
        <v>100</v>
      </c>
      <c r="F6" s="648"/>
    </row>
    <row r="7" spans="1:6" s="620" customFormat="1" ht="21" customHeight="1">
      <c r="A7" s="589" t="s">
        <v>666</v>
      </c>
      <c r="B7" s="649">
        <v>11.1169</v>
      </c>
      <c r="C7" s="649">
        <v>11.1169</v>
      </c>
      <c r="D7" s="649">
        <v>11.1169</v>
      </c>
      <c r="E7" s="644">
        <f t="shared" si="0"/>
        <v>100</v>
      </c>
      <c r="F7" s="648"/>
    </row>
    <row r="8" spans="1:6" s="620" customFormat="1" ht="21" customHeight="1">
      <c r="A8" s="650" t="s">
        <v>667</v>
      </c>
      <c r="B8" s="651">
        <v>1.4981</v>
      </c>
      <c r="C8" s="649">
        <v>1.4981</v>
      </c>
      <c r="D8" s="649">
        <v>1.4981</v>
      </c>
      <c r="E8" s="644">
        <f t="shared" si="0"/>
        <v>100</v>
      </c>
      <c r="F8" s="648"/>
    </row>
    <row r="9" spans="1:6" s="620" customFormat="1" ht="21" customHeight="1">
      <c r="A9" s="650" t="s">
        <v>668</v>
      </c>
      <c r="B9" s="651">
        <v>43.976</v>
      </c>
      <c r="C9" s="651">
        <v>43.976</v>
      </c>
      <c r="D9" s="649">
        <v>43.976</v>
      </c>
      <c r="E9" s="644">
        <f t="shared" si="0"/>
        <v>100</v>
      </c>
      <c r="F9" s="648"/>
    </row>
    <row r="10" spans="1:6" s="620" customFormat="1" ht="21" customHeight="1">
      <c r="A10" s="650" t="s">
        <v>669</v>
      </c>
      <c r="B10" s="651">
        <v>24.1159</v>
      </c>
      <c r="C10" s="651">
        <v>24.1159</v>
      </c>
      <c r="D10" s="649">
        <v>24.1159</v>
      </c>
      <c r="E10" s="644">
        <f t="shared" si="0"/>
        <v>100</v>
      </c>
      <c r="F10" s="648"/>
    </row>
    <row r="11" spans="1:6" s="620" customFormat="1" ht="21" customHeight="1">
      <c r="A11" s="650" t="s">
        <v>670</v>
      </c>
      <c r="B11" s="651">
        <v>-0.6295</v>
      </c>
      <c r="C11" s="651">
        <v>-0.6295</v>
      </c>
      <c r="D11" s="649">
        <v>-0.6295</v>
      </c>
      <c r="E11" s="644">
        <f t="shared" si="0"/>
        <v>100</v>
      </c>
      <c r="F11" s="648"/>
    </row>
    <row r="12" spans="1:6" s="620" customFormat="1" ht="21" customHeight="1">
      <c r="A12" s="646" t="s">
        <v>671</v>
      </c>
      <c r="B12" s="647">
        <f>B13+B38</f>
        <v>1577.598296</v>
      </c>
      <c r="C12" s="652">
        <f>C13+C38</f>
        <v>1991.553257</v>
      </c>
      <c r="D12" s="647">
        <f>D13+D38</f>
        <v>1986.042009</v>
      </c>
      <c r="E12" s="644">
        <f t="shared" si="0"/>
        <v>99.7232688615969</v>
      </c>
      <c r="F12" s="648"/>
    </row>
    <row r="13" spans="1:6" s="620" customFormat="1" ht="21" customHeight="1">
      <c r="A13" s="646" t="s">
        <v>672</v>
      </c>
      <c r="B13" s="647">
        <f>SUM(B14:B37)</f>
        <v>1227.7893</v>
      </c>
      <c r="C13" s="652">
        <f>(SUM(C14:C37))</f>
        <v>1754.870771</v>
      </c>
      <c r="D13" s="647">
        <f>SUM(D14:D37)</f>
        <v>1751.585423</v>
      </c>
      <c r="E13" s="644">
        <f t="shared" si="0"/>
        <v>99.81278689836928</v>
      </c>
      <c r="F13" s="648"/>
    </row>
    <row r="14" spans="1:6" s="620" customFormat="1" ht="21" customHeight="1">
      <c r="A14" s="650" t="s">
        <v>673</v>
      </c>
      <c r="B14" s="653">
        <v>226.2539</v>
      </c>
      <c r="C14" s="654">
        <v>226.6239</v>
      </c>
      <c r="D14" s="647">
        <v>226.6239</v>
      </c>
      <c r="E14" s="644">
        <f t="shared" si="0"/>
        <v>100</v>
      </c>
      <c r="F14" s="648"/>
    </row>
    <row r="15" spans="1:6" s="620" customFormat="1" ht="21" customHeight="1">
      <c r="A15" s="650" t="s">
        <v>674</v>
      </c>
      <c r="B15" s="653">
        <v>93.3639</v>
      </c>
      <c r="C15" s="654">
        <v>104.2833</v>
      </c>
      <c r="D15" s="647">
        <v>104.2833</v>
      </c>
      <c r="E15" s="644">
        <f t="shared" si="0"/>
        <v>100</v>
      </c>
      <c r="F15" s="648"/>
    </row>
    <row r="16" spans="1:6" s="620" customFormat="1" ht="21" customHeight="1">
      <c r="A16" s="650" t="s">
        <v>675</v>
      </c>
      <c r="B16" s="653">
        <v>115.7459</v>
      </c>
      <c r="C16" s="654">
        <v>112.582904</v>
      </c>
      <c r="D16" s="647">
        <v>112.3785</v>
      </c>
      <c r="E16" s="644">
        <f t="shared" si="0"/>
        <v>99.81844135056242</v>
      </c>
      <c r="F16" s="648"/>
    </row>
    <row r="17" spans="1:6" s="620" customFormat="1" ht="21" customHeight="1">
      <c r="A17" s="650" t="s">
        <v>676</v>
      </c>
      <c r="B17" s="653">
        <v>12.5</v>
      </c>
      <c r="C17" s="654">
        <v>15.22</v>
      </c>
      <c r="D17" s="647">
        <v>15.22</v>
      </c>
      <c r="E17" s="644">
        <f t="shared" si="0"/>
        <v>100</v>
      </c>
      <c r="F17" s="648"/>
    </row>
    <row r="18" spans="1:6" s="620" customFormat="1" ht="21" customHeight="1">
      <c r="A18" s="650" t="s">
        <v>677</v>
      </c>
      <c r="B18" s="653">
        <v>17.7987</v>
      </c>
      <c r="C18" s="654">
        <v>25.3456</v>
      </c>
      <c r="D18" s="647">
        <v>25.3456</v>
      </c>
      <c r="E18" s="644">
        <f t="shared" si="0"/>
        <v>100</v>
      </c>
      <c r="F18" s="648"/>
    </row>
    <row r="19" spans="1:6" s="620" customFormat="1" ht="21" customHeight="1">
      <c r="A19" s="650" t="s">
        <v>678</v>
      </c>
      <c r="B19" s="653">
        <v>9.71</v>
      </c>
      <c r="C19" s="654">
        <v>11.16</v>
      </c>
      <c r="D19" s="647">
        <v>11.16</v>
      </c>
      <c r="E19" s="644">
        <f t="shared" si="0"/>
        <v>100</v>
      </c>
      <c r="F19" s="648"/>
    </row>
    <row r="20" spans="1:6" s="620" customFormat="1" ht="21" customHeight="1">
      <c r="A20" s="650" t="s">
        <v>679</v>
      </c>
      <c r="B20" s="653">
        <v>200.0202</v>
      </c>
      <c r="C20" s="653">
        <v>206.97231000000002</v>
      </c>
      <c r="D20" s="652">
        <v>206.9723</v>
      </c>
      <c r="E20" s="655">
        <f t="shared" si="0"/>
        <v>99.9999951684358</v>
      </c>
      <c r="F20" s="648"/>
    </row>
    <row r="21" spans="1:6" s="620" customFormat="1" ht="21" customHeight="1">
      <c r="A21" s="650" t="s">
        <v>680</v>
      </c>
      <c r="B21" s="653">
        <v>1.328</v>
      </c>
      <c r="C21" s="653">
        <v>1.7712</v>
      </c>
      <c r="D21" s="652">
        <v>1.7712</v>
      </c>
      <c r="E21" s="655">
        <f t="shared" si="0"/>
        <v>100</v>
      </c>
      <c r="F21" s="648"/>
    </row>
    <row r="22" spans="1:6" s="620" customFormat="1" ht="21" customHeight="1">
      <c r="A22" s="650" t="s">
        <v>681</v>
      </c>
      <c r="B22" s="653">
        <v>10.8249</v>
      </c>
      <c r="C22" s="653">
        <v>12.2685</v>
      </c>
      <c r="D22" s="652">
        <v>12.2685</v>
      </c>
      <c r="E22" s="655">
        <f t="shared" si="0"/>
        <v>100</v>
      </c>
      <c r="F22" s="648"/>
    </row>
    <row r="23" spans="1:6" s="620" customFormat="1" ht="21" customHeight="1">
      <c r="A23" s="650" t="s">
        <v>682</v>
      </c>
      <c r="B23" s="653">
        <v>8.69</v>
      </c>
      <c r="C23" s="653">
        <v>10.1891</v>
      </c>
      <c r="D23" s="652">
        <v>10.1891</v>
      </c>
      <c r="E23" s="655">
        <f t="shared" si="0"/>
        <v>100</v>
      </c>
      <c r="F23" s="648"/>
    </row>
    <row r="24" spans="1:6" s="620" customFormat="1" ht="21" customHeight="1">
      <c r="A24" s="650" t="s">
        <v>683</v>
      </c>
      <c r="B24" s="653">
        <v>22.9319</v>
      </c>
      <c r="C24" s="653">
        <v>28.276539</v>
      </c>
      <c r="D24" s="652">
        <v>28.2765</v>
      </c>
      <c r="E24" s="655">
        <f t="shared" si="0"/>
        <v>99.99986207647265</v>
      </c>
      <c r="F24" s="648"/>
    </row>
    <row r="25" spans="1:6" s="620" customFormat="1" ht="21" customHeight="1">
      <c r="A25" s="650" t="s">
        <v>684</v>
      </c>
      <c r="B25" s="653">
        <v>0.3556</v>
      </c>
      <c r="C25" s="653">
        <v>0.3556</v>
      </c>
      <c r="D25" s="652">
        <v>0.3556</v>
      </c>
      <c r="E25" s="655">
        <f t="shared" si="0"/>
        <v>100</v>
      </c>
      <c r="F25" s="648"/>
    </row>
    <row r="26" spans="1:6" s="620" customFormat="1" ht="21" customHeight="1">
      <c r="A26" s="650" t="s">
        <v>685</v>
      </c>
      <c r="B26" s="653">
        <v>12.1799</v>
      </c>
      <c r="C26" s="653">
        <v>11.0088</v>
      </c>
      <c r="D26" s="652">
        <v>11.0088</v>
      </c>
      <c r="E26" s="655">
        <f t="shared" si="0"/>
        <v>100</v>
      </c>
      <c r="F26" s="648"/>
    </row>
    <row r="27" spans="1:6" s="620" customFormat="1" ht="21" customHeight="1">
      <c r="A27" s="650" t="s">
        <v>686</v>
      </c>
      <c r="B27" s="653">
        <v>44.7831</v>
      </c>
      <c r="C27" s="653">
        <v>59.906968000000006</v>
      </c>
      <c r="D27" s="652">
        <v>59.7393</v>
      </c>
      <c r="E27" s="655">
        <f t="shared" si="0"/>
        <v>99.72011936908574</v>
      </c>
      <c r="F27" s="648"/>
    </row>
    <row r="28" spans="1:6" s="620" customFormat="1" ht="21" customHeight="1">
      <c r="A28" s="650" t="s">
        <v>687</v>
      </c>
      <c r="B28" s="653">
        <v>0.11</v>
      </c>
      <c r="C28" s="653">
        <v>0.2937</v>
      </c>
      <c r="D28" s="652">
        <v>0.2937</v>
      </c>
      <c r="E28" s="655">
        <f t="shared" si="0"/>
        <v>100</v>
      </c>
      <c r="F28" s="648"/>
    </row>
    <row r="29" spans="1:6" s="620" customFormat="1" ht="21" customHeight="1">
      <c r="A29" s="650" t="s">
        <v>688</v>
      </c>
      <c r="B29" s="653">
        <v>1.8533</v>
      </c>
      <c r="C29" s="653">
        <v>5.998901999999999</v>
      </c>
      <c r="D29" s="652">
        <v>5.9989</v>
      </c>
      <c r="E29" s="655">
        <f t="shared" si="0"/>
        <v>99.99996666056556</v>
      </c>
      <c r="F29" s="648"/>
    </row>
    <row r="30" spans="1:6" s="620" customFormat="1" ht="21" customHeight="1">
      <c r="A30" s="650" t="s">
        <v>689</v>
      </c>
      <c r="B30" s="653">
        <v>324.9989</v>
      </c>
      <c r="C30" s="653">
        <v>402.666991</v>
      </c>
      <c r="D30" s="652">
        <v>402.667</v>
      </c>
      <c r="E30" s="655">
        <f t="shared" si="0"/>
        <v>100.00000223509753</v>
      </c>
      <c r="F30" s="648"/>
    </row>
    <row r="31" spans="1:6" s="620" customFormat="1" ht="21" customHeight="1">
      <c r="A31" s="650" t="s">
        <v>690</v>
      </c>
      <c r="B31" s="653">
        <v>108.5611</v>
      </c>
      <c r="C31" s="653">
        <v>118.81411999999999</v>
      </c>
      <c r="D31" s="652">
        <v>118.8141</v>
      </c>
      <c r="E31" s="655">
        <f t="shared" si="0"/>
        <v>99.99998316698387</v>
      </c>
      <c r="F31" s="648"/>
    </row>
    <row r="32" spans="1:6" s="620" customFormat="1" ht="21" customHeight="1">
      <c r="A32" s="650" t="s">
        <v>691</v>
      </c>
      <c r="B32" s="653">
        <v>3.4</v>
      </c>
      <c r="C32" s="653">
        <v>33.09949</v>
      </c>
      <c r="D32" s="652">
        <v>32.7708</v>
      </c>
      <c r="E32" s="656">
        <f t="shared" si="0"/>
        <v>99.00696355140215</v>
      </c>
      <c r="F32" s="648"/>
    </row>
    <row r="33" spans="1:6" s="620" customFormat="1" ht="21" customHeight="1">
      <c r="A33" s="650" t="s">
        <v>692</v>
      </c>
      <c r="B33" s="653">
        <v>7.4</v>
      </c>
      <c r="C33" s="653">
        <v>279.13822400000004</v>
      </c>
      <c r="D33" s="652">
        <v>278.3002</v>
      </c>
      <c r="E33" s="656">
        <f t="shared" si="0"/>
        <v>99.69978171101353</v>
      </c>
      <c r="F33" s="648"/>
    </row>
    <row r="34" spans="1:6" s="620" customFormat="1" ht="21" customHeight="1">
      <c r="A34" s="650" t="s">
        <v>693</v>
      </c>
      <c r="B34" s="653">
        <v>0</v>
      </c>
      <c r="C34" s="653">
        <v>45.666171000000006</v>
      </c>
      <c r="D34" s="653">
        <v>44.202471</v>
      </c>
      <c r="E34" s="656">
        <f t="shared" si="0"/>
        <v>96.79478272877311</v>
      </c>
      <c r="F34" s="648"/>
    </row>
    <row r="35" spans="1:6" s="620" customFormat="1" ht="21" customHeight="1">
      <c r="A35" s="657" t="s">
        <v>694</v>
      </c>
      <c r="B35" s="658">
        <v>4.8592</v>
      </c>
      <c r="C35" s="658">
        <v>41.225</v>
      </c>
      <c r="D35" s="658">
        <v>40.9422</v>
      </c>
      <c r="E35" s="659">
        <f t="shared" si="0"/>
        <v>99.31400848999394</v>
      </c>
      <c r="F35" s="660"/>
    </row>
    <row r="36" spans="1:6" s="620" customFormat="1" ht="21" customHeight="1">
      <c r="A36" s="650" t="s">
        <v>695</v>
      </c>
      <c r="B36" s="653">
        <v>0.1208</v>
      </c>
      <c r="C36" s="653">
        <v>1.026752</v>
      </c>
      <c r="D36" s="653">
        <v>1.026752</v>
      </c>
      <c r="E36" s="656">
        <f t="shared" si="0"/>
        <v>100</v>
      </c>
      <c r="F36" s="648"/>
    </row>
    <row r="37" spans="1:6" s="620" customFormat="1" ht="21" customHeight="1">
      <c r="A37" s="650" t="s">
        <v>696</v>
      </c>
      <c r="B37" s="653">
        <v>0</v>
      </c>
      <c r="C37" s="653">
        <v>0.9767</v>
      </c>
      <c r="D37" s="653">
        <v>0.9767</v>
      </c>
      <c r="E37" s="656">
        <f t="shared" si="0"/>
        <v>100</v>
      </c>
      <c r="F37" s="648"/>
    </row>
    <row r="38" spans="1:6" s="622" customFormat="1" ht="21" customHeight="1">
      <c r="A38" s="646" t="s">
        <v>697</v>
      </c>
      <c r="B38" s="653">
        <f>(SUM(B39:B61))</f>
        <v>349.808996</v>
      </c>
      <c r="C38" s="653">
        <f>(SUM(C39:C61))</f>
        <v>236.68248599999998</v>
      </c>
      <c r="D38" s="653">
        <f>(SUM(D39:D61))</f>
        <v>234.456586</v>
      </c>
      <c r="E38" s="656">
        <f t="shared" si="0"/>
        <v>99.05954173558918</v>
      </c>
      <c r="F38" s="661"/>
    </row>
    <row r="39" spans="1:6" s="623" customFormat="1" ht="21" customHeight="1">
      <c r="A39" s="650" t="s">
        <v>698</v>
      </c>
      <c r="B39" s="653">
        <v>6.35763</v>
      </c>
      <c r="C39" s="653">
        <v>6.35763</v>
      </c>
      <c r="D39" s="653">
        <v>6.35763</v>
      </c>
      <c r="E39" s="656">
        <f t="shared" si="0"/>
        <v>100</v>
      </c>
      <c r="F39" s="648"/>
    </row>
    <row r="40" spans="1:6" s="623" customFormat="1" ht="21" customHeight="1">
      <c r="A40" s="650" t="s">
        <v>699</v>
      </c>
      <c r="B40" s="653">
        <v>1.26951</v>
      </c>
      <c r="C40" s="653">
        <v>1.26951</v>
      </c>
      <c r="D40" s="653">
        <v>1.26951</v>
      </c>
      <c r="E40" s="656">
        <f t="shared" si="0"/>
        <v>100</v>
      </c>
      <c r="F40" s="648"/>
    </row>
    <row r="41" spans="1:6" ht="21" customHeight="1">
      <c r="A41" s="650" t="s">
        <v>700</v>
      </c>
      <c r="B41" s="653">
        <v>2.4526</v>
      </c>
      <c r="C41" s="653">
        <v>2.4526</v>
      </c>
      <c r="D41" s="653">
        <v>2.4526</v>
      </c>
      <c r="E41" s="662">
        <f t="shared" si="0"/>
        <v>100</v>
      </c>
      <c r="F41" s="663"/>
    </row>
    <row r="42" spans="1:6" ht="21" customHeight="1">
      <c r="A42" s="650" t="s">
        <v>701</v>
      </c>
      <c r="B42" s="653">
        <v>0.068</v>
      </c>
      <c r="C42" s="653">
        <v>0.068</v>
      </c>
      <c r="D42" s="653">
        <v>0.068</v>
      </c>
      <c r="E42" s="662">
        <f t="shared" si="0"/>
        <v>100</v>
      </c>
      <c r="F42" s="648"/>
    </row>
    <row r="43" spans="1:6" ht="21" customHeight="1">
      <c r="A43" s="650" t="s">
        <v>702</v>
      </c>
      <c r="B43" s="653">
        <v>0.17117000000000002</v>
      </c>
      <c r="C43" s="653">
        <v>0.17117000000000002</v>
      </c>
      <c r="D43" s="653">
        <v>0.17117000000000002</v>
      </c>
      <c r="E43" s="662">
        <f t="shared" si="0"/>
        <v>100</v>
      </c>
      <c r="F43" s="648"/>
    </row>
    <row r="44" spans="1:6" ht="21" customHeight="1">
      <c r="A44" s="650" t="s">
        <v>703</v>
      </c>
      <c r="B44" s="653">
        <v>0.9762</v>
      </c>
      <c r="C44" s="653">
        <v>0.9762</v>
      </c>
      <c r="D44" s="653">
        <v>0.9762</v>
      </c>
      <c r="E44" s="662">
        <f t="shared" si="0"/>
        <v>100</v>
      </c>
      <c r="F44" s="648"/>
    </row>
    <row r="45" spans="1:6" ht="21" customHeight="1">
      <c r="A45" s="650" t="s">
        <v>704</v>
      </c>
      <c r="B45" s="653">
        <v>0.1534</v>
      </c>
      <c r="C45" s="653">
        <v>0.1534</v>
      </c>
      <c r="D45" s="653">
        <v>0.1534</v>
      </c>
      <c r="E45" s="662">
        <f t="shared" si="0"/>
        <v>100</v>
      </c>
      <c r="F45" s="663"/>
    </row>
    <row r="46" spans="1:6" ht="21" customHeight="1">
      <c r="A46" s="650" t="s">
        <v>705</v>
      </c>
      <c r="B46" s="653">
        <v>0.1</v>
      </c>
      <c r="C46" s="653">
        <v>0.1</v>
      </c>
      <c r="D46" s="653">
        <v>0.1</v>
      </c>
      <c r="E46" s="662">
        <f t="shared" si="0"/>
        <v>100</v>
      </c>
      <c r="F46" s="663"/>
    </row>
    <row r="47" spans="1:6" ht="21" customHeight="1">
      <c r="A47" s="650" t="s">
        <v>706</v>
      </c>
      <c r="B47" s="653">
        <v>0.8</v>
      </c>
      <c r="C47" s="653">
        <v>0.8</v>
      </c>
      <c r="D47" s="653">
        <v>0.8</v>
      </c>
      <c r="E47" s="662">
        <f t="shared" si="0"/>
        <v>100</v>
      </c>
      <c r="F47" s="663"/>
    </row>
    <row r="48" spans="1:6" ht="21" customHeight="1">
      <c r="A48" s="650" t="s">
        <v>707</v>
      </c>
      <c r="B48" s="653">
        <v>1.7716</v>
      </c>
      <c r="C48" s="653">
        <v>1.7716</v>
      </c>
      <c r="D48" s="653">
        <v>1.7716</v>
      </c>
      <c r="E48" s="662">
        <f t="shared" si="0"/>
        <v>100</v>
      </c>
      <c r="F48" s="663"/>
    </row>
    <row r="49" spans="1:6" ht="21" customHeight="1">
      <c r="A49" s="650" t="s">
        <v>708</v>
      </c>
      <c r="B49" s="653">
        <v>10</v>
      </c>
      <c r="C49" s="653">
        <v>10</v>
      </c>
      <c r="D49" s="653">
        <v>10</v>
      </c>
      <c r="E49" s="662">
        <f t="shared" si="0"/>
        <v>100</v>
      </c>
      <c r="F49" s="663"/>
    </row>
    <row r="50" spans="1:6" ht="21" customHeight="1">
      <c r="A50" s="650" t="s">
        <v>709</v>
      </c>
      <c r="B50" s="653">
        <v>3</v>
      </c>
      <c r="C50" s="653">
        <v>3</v>
      </c>
      <c r="D50" s="653">
        <v>3</v>
      </c>
      <c r="E50" s="662">
        <f t="shared" si="0"/>
        <v>100</v>
      </c>
      <c r="F50" s="663"/>
    </row>
    <row r="51" spans="1:6" ht="21" customHeight="1">
      <c r="A51" s="650" t="s">
        <v>710</v>
      </c>
      <c r="B51" s="653">
        <v>3.2323</v>
      </c>
      <c r="C51" s="653">
        <v>3.2323</v>
      </c>
      <c r="D51" s="653">
        <v>3.2323</v>
      </c>
      <c r="E51" s="662">
        <f t="shared" si="0"/>
        <v>100</v>
      </c>
      <c r="F51" s="663"/>
    </row>
    <row r="52" spans="1:6" ht="21" customHeight="1">
      <c r="A52" s="650" t="s">
        <v>711</v>
      </c>
      <c r="B52" s="653">
        <v>4.1134</v>
      </c>
      <c r="C52" s="653">
        <v>4.1134</v>
      </c>
      <c r="D52" s="653">
        <v>4.1134</v>
      </c>
      <c r="E52" s="662">
        <f t="shared" si="0"/>
        <v>100</v>
      </c>
      <c r="F52" s="663"/>
    </row>
    <row r="53" spans="1:6" ht="21" customHeight="1">
      <c r="A53" s="650" t="s">
        <v>712</v>
      </c>
      <c r="B53" s="653">
        <v>1.5899</v>
      </c>
      <c r="C53" s="653">
        <v>1.5899</v>
      </c>
      <c r="D53" s="653">
        <v>1.5899</v>
      </c>
      <c r="E53" s="662">
        <f t="shared" si="0"/>
        <v>100</v>
      </c>
      <c r="F53" s="663"/>
    </row>
    <row r="54" spans="1:6" ht="21" customHeight="1">
      <c r="A54" s="650" t="s">
        <v>713</v>
      </c>
      <c r="B54" s="653">
        <v>0.7266</v>
      </c>
      <c r="C54" s="653">
        <v>0.7266</v>
      </c>
      <c r="D54" s="653">
        <v>0.7266</v>
      </c>
      <c r="E54" s="662">
        <f t="shared" si="0"/>
        <v>100</v>
      </c>
      <c r="F54" s="663"/>
    </row>
    <row r="55" spans="1:6" ht="21" customHeight="1">
      <c r="A55" s="650" t="s">
        <v>714</v>
      </c>
      <c r="B55" s="653">
        <v>0.4222</v>
      </c>
      <c r="C55" s="653">
        <v>0.4222</v>
      </c>
      <c r="D55" s="653">
        <v>0.4222</v>
      </c>
      <c r="E55" s="662">
        <f t="shared" si="0"/>
        <v>100</v>
      </c>
      <c r="F55" s="663"/>
    </row>
    <row r="56" spans="1:6" ht="21" customHeight="1">
      <c r="A56" s="650" t="s">
        <v>715</v>
      </c>
      <c r="B56" s="653">
        <v>0.7618</v>
      </c>
      <c r="C56" s="653">
        <v>0.7618</v>
      </c>
      <c r="D56" s="653">
        <v>0.7618</v>
      </c>
      <c r="E56" s="662">
        <f t="shared" si="0"/>
        <v>100</v>
      </c>
      <c r="F56" s="663"/>
    </row>
    <row r="57" spans="1:6" ht="21" customHeight="1">
      <c r="A57" s="650" t="s">
        <v>716</v>
      </c>
      <c r="B57" s="653">
        <v>0.16</v>
      </c>
      <c r="C57" s="653">
        <v>0.16</v>
      </c>
      <c r="D57" s="653">
        <v>0.16</v>
      </c>
      <c r="E57" s="662">
        <f t="shared" si="0"/>
        <v>100</v>
      </c>
      <c r="F57" s="663"/>
    </row>
    <row r="58" spans="1:6" ht="21" customHeight="1">
      <c r="A58" s="650" t="s">
        <v>717</v>
      </c>
      <c r="B58" s="653">
        <v>0.08</v>
      </c>
      <c r="C58" s="653">
        <v>0.08</v>
      </c>
      <c r="D58" s="653">
        <v>0.08</v>
      </c>
      <c r="E58" s="662">
        <f t="shared" si="0"/>
        <v>100</v>
      </c>
      <c r="F58" s="663"/>
    </row>
    <row r="59" spans="1:6" ht="21" customHeight="1">
      <c r="A59" s="650" t="s">
        <v>718</v>
      </c>
      <c r="B59" s="653">
        <v>2.527786</v>
      </c>
      <c r="C59" s="653">
        <v>2.527786</v>
      </c>
      <c r="D59" s="653">
        <v>2.527786</v>
      </c>
      <c r="E59" s="662">
        <f t="shared" si="0"/>
        <v>100</v>
      </c>
      <c r="F59" s="663"/>
    </row>
    <row r="60" spans="1:6" s="624" customFormat="1" ht="21" customHeight="1">
      <c r="A60" s="650" t="s">
        <v>719</v>
      </c>
      <c r="B60" s="653">
        <v>20</v>
      </c>
      <c r="C60" s="653">
        <v>20</v>
      </c>
      <c r="D60" s="653">
        <v>20</v>
      </c>
      <c r="E60" s="656">
        <f t="shared" si="0"/>
        <v>100</v>
      </c>
      <c r="F60" s="664"/>
    </row>
    <row r="61" spans="1:6" ht="21" customHeight="1">
      <c r="A61" s="650" t="s">
        <v>720</v>
      </c>
      <c r="B61" s="653">
        <v>289.0749</v>
      </c>
      <c r="C61" s="653">
        <f>(1737224.9+22259)/10000</f>
        <v>175.94839</v>
      </c>
      <c r="D61" s="653">
        <v>173.72249</v>
      </c>
      <c r="E61" s="662">
        <f t="shared" si="0"/>
        <v>98.7349131185571</v>
      </c>
      <c r="F61" s="663"/>
    </row>
    <row r="62" spans="1:5" ht="21" customHeight="1">
      <c r="A62" s="665"/>
      <c r="B62" s="666"/>
      <c r="C62" s="667"/>
      <c r="D62" s="667"/>
      <c r="E62" s="668"/>
    </row>
    <row r="63" spans="1:5" ht="21" customHeight="1">
      <c r="A63" s="665"/>
      <c r="B63" s="667"/>
      <c r="C63" s="667"/>
      <c r="D63" s="667"/>
      <c r="E63" s="668"/>
    </row>
    <row r="64" spans="1:5" ht="21" customHeight="1">
      <c r="A64" s="665"/>
      <c r="B64" s="667"/>
      <c r="C64" s="667"/>
      <c r="D64" s="667"/>
      <c r="E64" s="668"/>
    </row>
    <row r="65" spans="1:5" ht="21" customHeight="1">
      <c r="A65" s="665"/>
      <c r="B65" s="667"/>
      <c r="C65" s="667"/>
      <c r="D65" s="667"/>
      <c r="E65" s="668"/>
    </row>
    <row r="66" spans="1:6" ht="21" customHeight="1">
      <c r="A66" s="669"/>
      <c r="B66" s="670"/>
      <c r="C66" s="670"/>
      <c r="D66" s="670"/>
      <c r="E66" s="671"/>
      <c r="F66" s="672"/>
    </row>
    <row r="67" spans="2:5" ht="15.75" customHeight="1">
      <c r="B67" s="673"/>
      <c r="C67" s="673"/>
      <c r="D67" s="673"/>
      <c r="E67" s="674"/>
    </row>
    <row r="68" spans="2:5" ht="15.75" customHeight="1">
      <c r="B68" s="673"/>
      <c r="C68" s="673"/>
      <c r="D68" s="673"/>
      <c r="E68" s="674"/>
    </row>
    <row r="69" spans="2:5" ht="15.75" customHeight="1">
      <c r="B69" s="673"/>
      <c r="C69" s="673"/>
      <c r="D69" s="673"/>
      <c r="E69" s="674"/>
    </row>
    <row r="70" spans="2:5" ht="15.75" customHeight="1">
      <c r="B70" s="673"/>
      <c r="C70" s="673"/>
      <c r="D70" s="673"/>
      <c r="E70" s="674"/>
    </row>
    <row r="71" spans="2:5" ht="15.75" customHeight="1">
      <c r="B71" s="673"/>
      <c r="C71" s="673"/>
      <c r="D71" s="673"/>
      <c r="E71" s="674"/>
    </row>
    <row r="72" spans="2:5" ht="15.75" customHeight="1">
      <c r="B72" s="673"/>
      <c r="C72" s="673"/>
      <c r="D72" s="673"/>
      <c r="E72" s="674"/>
    </row>
    <row r="73" spans="2:5" ht="15.75" customHeight="1">
      <c r="B73" s="673"/>
      <c r="C73" s="673"/>
      <c r="D73" s="673"/>
      <c r="E73" s="674"/>
    </row>
    <row r="74" spans="2:5" ht="15.75" customHeight="1">
      <c r="B74" s="673"/>
      <c r="C74" s="673"/>
      <c r="D74" s="673"/>
      <c r="E74" s="674"/>
    </row>
    <row r="75" spans="2:5" ht="15.75" customHeight="1">
      <c r="B75" s="673"/>
      <c r="C75" s="673"/>
      <c r="D75" s="673"/>
      <c r="E75" s="674"/>
    </row>
    <row r="76" spans="2:5" ht="15.75" customHeight="1">
      <c r="B76" s="673"/>
      <c r="C76" s="673"/>
      <c r="D76" s="673"/>
      <c r="E76" s="674"/>
    </row>
    <row r="77" spans="2:5" ht="15.75" customHeight="1">
      <c r="B77" s="673"/>
      <c r="C77" s="673"/>
      <c r="D77" s="673"/>
      <c r="E77" s="674"/>
    </row>
    <row r="78" spans="2:5" ht="15.75" customHeight="1">
      <c r="B78" s="673"/>
      <c r="C78" s="673"/>
      <c r="D78" s="673"/>
      <c r="E78" s="674"/>
    </row>
    <row r="79" spans="2:5" ht="15.75" customHeight="1">
      <c r="B79" s="673"/>
      <c r="C79" s="673"/>
      <c r="D79" s="673"/>
      <c r="E79" s="674"/>
    </row>
    <row r="80" spans="2:5" ht="15.75" customHeight="1">
      <c r="B80" s="673"/>
      <c r="C80" s="673"/>
      <c r="D80" s="673"/>
      <c r="E80" s="674"/>
    </row>
    <row r="81" spans="2:5" ht="15.75" customHeight="1">
      <c r="B81" s="673"/>
      <c r="C81" s="673"/>
      <c r="D81" s="673"/>
      <c r="E81" s="674"/>
    </row>
    <row r="82" spans="2:5" ht="15.75" customHeight="1">
      <c r="B82" s="673"/>
      <c r="C82" s="673"/>
      <c r="D82" s="673"/>
      <c r="E82" s="674"/>
    </row>
    <row r="83" spans="2:5" ht="15.75" customHeight="1">
      <c r="B83" s="673"/>
      <c r="C83" s="673"/>
      <c r="D83" s="673"/>
      <c r="E83" s="674"/>
    </row>
    <row r="84" spans="2:5" ht="15.75" customHeight="1">
      <c r="B84" s="673"/>
      <c r="C84" s="673"/>
      <c r="D84" s="673"/>
      <c r="E84" s="674"/>
    </row>
    <row r="85" spans="2:5" ht="15.75" customHeight="1">
      <c r="B85" s="673"/>
      <c r="C85" s="673"/>
      <c r="D85" s="673"/>
      <c r="E85" s="674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79" right="0.79" top="0.98" bottom="0.98" header="0.12" footer="0.31"/>
  <pageSetup firstPageNumber="36" useFirstPageNumber="1" horizontalDpi="600" verticalDpi="600" orientation="portrait" paperSize="9" scale="90"/>
  <headerFooter alignWithMargins="0">
    <oddFooter>&amp;C&amp;15—&amp;P—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01"/>
  <sheetViews>
    <sheetView showZeros="0" workbookViewId="0" topLeftCell="A1">
      <pane xSplit="1" ySplit="2" topLeftCell="Z3" activePane="bottomRight" state="frozen"/>
      <selection pane="bottomRight" activeCell="A11" sqref="A11"/>
    </sheetView>
  </sheetViews>
  <sheetFormatPr defaultColWidth="9.25390625" defaultRowHeight="14.25"/>
  <cols>
    <col min="1" max="1" width="41.25390625" style="574" customWidth="1"/>
    <col min="2" max="2" width="43.75390625" style="574" customWidth="1"/>
    <col min="3" max="6" width="11.375" style="574" customWidth="1"/>
    <col min="7" max="12" width="7.625" style="574" customWidth="1"/>
    <col min="13" max="17" width="8.75390625" style="574" customWidth="1"/>
    <col min="18" max="20" width="15.375" style="574" customWidth="1"/>
    <col min="21" max="25" width="7.625" style="574" customWidth="1"/>
    <col min="26" max="31" width="9.00390625" style="574" customWidth="1"/>
    <col min="32" max="36" width="9.25390625" style="574" customWidth="1"/>
    <col min="37" max="41" width="8.125" style="574" customWidth="1"/>
    <col min="42" max="42" width="46.00390625" style="574" customWidth="1"/>
    <col min="43" max="43" width="45.875" style="574" customWidth="1"/>
    <col min="44" max="16384" width="9.25390625" style="574" customWidth="1"/>
  </cols>
  <sheetData>
    <row r="1" spans="1:43" s="565" customFormat="1" ht="18" customHeight="1">
      <c r="A1" s="575"/>
      <c r="B1" s="576" t="s">
        <v>721</v>
      </c>
      <c r="C1" s="575"/>
      <c r="D1" s="575"/>
      <c r="E1" s="575"/>
      <c r="F1" s="576" t="s">
        <v>721</v>
      </c>
      <c r="G1" s="576"/>
      <c r="L1" s="576" t="s">
        <v>721</v>
      </c>
      <c r="M1" s="576"/>
      <c r="Q1" s="576" t="s">
        <v>721</v>
      </c>
      <c r="S1" s="576"/>
      <c r="T1" s="576" t="s">
        <v>721</v>
      </c>
      <c r="Y1" s="576"/>
      <c r="Z1" s="576" t="s">
        <v>721</v>
      </c>
      <c r="AE1" s="576" t="s">
        <v>721</v>
      </c>
      <c r="AJ1" s="576" t="s">
        <v>721</v>
      </c>
      <c r="AK1" s="576"/>
      <c r="AO1" s="576" t="s">
        <v>721</v>
      </c>
      <c r="AP1" s="576" t="s">
        <v>721</v>
      </c>
      <c r="AQ1" s="576" t="s">
        <v>721</v>
      </c>
    </row>
    <row r="2" spans="1:43" s="566" customFormat="1" ht="30" customHeight="1">
      <c r="A2" s="577" t="s">
        <v>145</v>
      </c>
      <c r="B2" s="578" t="s">
        <v>722</v>
      </c>
      <c r="C2" s="579" t="s">
        <v>723</v>
      </c>
      <c r="D2" s="580" t="s">
        <v>724</v>
      </c>
      <c r="E2" s="580" t="s">
        <v>725</v>
      </c>
      <c r="F2" s="581" t="s">
        <v>726</v>
      </c>
      <c r="G2" s="582" t="s">
        <v>727</v>
      </c>
      <c r="H2" s="580" t="s">
        <v>728</v>
      </c>
      <c r="I2" s="580" t="s">
        <v>729</v>
      </c>
      <c r="J2" s="581" t="s">
        <v>730</v>
      </c>
      <c r="K2" s="599" t="s">
        <v>731</v>
      </c>
      <c r="L2" s="600" t="s">
        <v>732</v>
      </c>
      <c r="M2" s="599" t="s">
        <v>733</v>
      </c>
      <c r="N2" s="582" t="s">
        <v>734</v>
      </c>
      <c r="O2" s="580" t="s">
        <v>735</v>
      </c>
      <c r="P2" s="581" t="s">
        <v>736</v>
      </c>
      <c r="Q2" s="600" t="s">
        <v>737</v>
      </c>
      <c r="R2" s="599" t="s">
        <v>738</v>
      </c>
      <c r="S2" s="601" t="s">
        <v>739</v>
      </c>
      <c r="T2" s="600" t="s">
        <v>740</v>
      </c>
      <c r="U2" s="599" t="s">
        <v>741</v>
      </c>
      <c r="V2" s="582" t="s">
        <v>742</v>
      </c>
      <c r="W2" s="580" t="s">
        <v>743</v>
      </c>
      <c r="X2" s="580" t="s">
        <v>744</v>
      </c>
      <c r="Y2" s="581" t="s">
        <v>745</v>
      </c>
      <c r="Z2" s="602" t="s">
        <v>746</v>
      </c>
      <c r="AA2" s="599" t="s">
        <v>747</v>
      </c>
      <c r="AB2" s="582" t="s">
        <v>748</v>
      </c>
      <c r="AC2" s="581" t="s">
        <v>749</v>
      </c>
      <c r="AD2" s="600" t="s">
        <v>750</v>
      </c>
      <c r="AE2" s="600" t="s">
        <v>751</v>
      </c>
      <c r="AF2" s="599" t="s">
        <v>752</v>
      </c>
      <c r="AG2" s="582" t="s">
        <v>753</v>
      </c>
      <c r="AH2" s="580" t="s">
        <v>754</v>
      </c>
      <c r="AI2" s="581" t="s">
        <v>755</v>
      </c>
      <c r="AJ2" s="600" t="s">
        <v>756</v>
      </c>
      <c r="AK2" s="599" t="s">
        <v>757</v>
      </c>
      <c r="AL2" s="582" t="s">
        <v>758</v>
      </c>
      <c r="AM2" s="580" t="s">
        <v>759</v>
      </c>
      <c r="AN2" s="581" t="s">
        <v>760</v>
      </c>
      <c r="AO2" s="600" t="s">
        <v>761</v>
      </c>
      <c r="AP2" s="600" t="s">
        <v>762</v>
      </c>
      <c r="AQ2" s="609" t="s">
        <v>763</v>
      </c>
    </row>
    <row r="3" spans="1:43" s="567" customFormat="1" ht="17.25" customHeight="1">
      <c r="A3" s="583" t="s">
        <v>764</v>
      </c>
      <c r="B3" s="584">
        <f aca="true" t="shared" si="0" ref="B3:AQ3">B4+B10</f>
        <v>20661195</v>
      </c>
      <c r="C3" s="585">
        <f t="shared" si="0"/>
        <v>2256647</v>
      </c>
      <c r="D3" s="585">
        <f t="shared" si="0"/>
        <v>706771</v>
      </c>
      <c r="E3" s="585">
        <f t="shared" si="0"/>
        <v>511866</v>
      </c>
      <c r="F3" s="584">
        <f t="shared" si="0"/>
        <v>625162</v>
      </c>
      <c r="G3" s="585">
        <f t="shared" si="0"/>
        <v>1240654</v>
      </c>
      <c r="H3" s="585">
        <f t="shared" si="0"/>
        <v>226926</v>
      </c>
      <c r="I3" s="585">
        <f t="shared" si="0"/>
        <v>302483</v>
      </c>
      <c r="J3" s="585">
        <f t="shared" si="0"/>
        <v>398376</v>
      </c>
      <c r="K3" s="585">
        <f t="shared" si="0"/>
        <v>328751</v>
      </c>
      <c r="L3" s="584">
        <f t="shared" si="0"/>
        <v>292548</v>
      </c>
      <c r="M3" s="585">
        <f t="shared" si="0"/>
        <v>547480</v>
      </c>
      <c r="N3" s="585">
        <f t="shared" si="0"/>
        <v>538718</v>
      </c>
      <c r="O3" s="585">
        <f t="shared" si="0"/>
        <v>394331</v>
      </c>
      <c r="P3" s="585">
        <f t="shared" si="0"/>
        <v>355846</v>
      </c>
      <c r="Q3" s="584">
        <f t="shared" si="0"/>
        <v>648915</v>
      </c>
      <c r="R3" s="585">
        <f t="shared" si="0"/>
        <v>496209</v>
      </c>
      <c r="S3" s="585">
        <f t="shared" si="0"/>
        <v>285031</v>
      </c>
      <c r="T3" s="584">
        <f t="shared" si="0"/>
        <v>300435</v>
      </c>
      <c r="U3" s="585">
        <f t="shared" si="0"/>
        <v>418287</v>
      </c>
      <c r="V3" s="585">
        <f t="shared" si="0"/>
        <v>194284</v>
      </c>
      <c r="W3" s="585">
        <f t="shared" si="0"/>
        <v>209076</v>
      </c>
      <c r="X3" s="585">
        <f t="shared" si="0"/>
        <v>271607</v>
      </c>
      <c r="Y3" s="585">
        <f t="shared" si="0"/>
        <v>262702</v>
      </c>
      <c r="Z3" s="584">
        <f t="shared" si="0"/>
        <v>408648</v>
      </c>
      <c r="AA3" s="585">
        <f t="shared" si="0"/>
        <v>544748</v>
      </c>
      <c r="AB3" s="603">
        <f t="shared" si="0"/>
        <v>316615</v>
      </c>
      <c r="AC3" s="584">
        <f t="shared" si="0"/>
        <v>189230</v>
      </c>
      <c r="AD3" s="584">
        <f t="shared" si="0"/>
        <v>175247</v>
      </c>
      <c r="AE3" s="584">
        <f t="shared" si="0"/>
        <v>195275</v>
      </c>
      <c r="AF3" s="585">
        <f t="shared" si="0"/>
        <v>448109</v>
      </c>
      <c r="AG3" s="603">
        <f t="shared" si="0"/>
        <v>376444</v>
      </c>
      <c r="AH3" s="585">
        <f t="shared" si="0"/>
        <v>443575</v>
      </c>
      <c r="AI3" s="584">
        <f t="shared" si="0"/>
        <v>302742</v>
      </c>
      <c r="AJ3" s="584">
        <f t="shared" si="0"/>
        <v>449543</v>
      </c>
      <c r="AK3" s="585">
        <f t="shared" si="0"/>
        <v>389913</v>
      </c>
      <c r="AL3" s="603">
        <f t="shared" si="0"/>
        <v>467256</v>
      </c>
      <c r="AM3" s="585">
        <f t="shared" si="0"/>
        <v>445844</v>
      </c>
      <c r="AN3" s="584">
        <f t="shared" si="0"/>
        <v>296750</v>
      </c>
      <c r="AO3" s="584">
        <f t="shared" si="0"/>
        <v>407697</v>
      </c>
      <c r="AP3" s="584">
        <f t="shared" si="0"/>
        <v>1471545</v>
      </c>
      <c r="AQ3" s="584">
        <f t="shared" si="0"/>
        <v>176153</v>
      </c>
    </row>
    <row r="4" spans="1:43" s="567" customFormat="1" ht="17.25" customHeight="1">
      <c r="A4" s="586" t="s">
        <v>765</v>
      </c>
      <c r="B4" s="587">
        <f aca="true" t="shared" si="1" ref="B4:AQ4">SUM(B5:B9)</f>
        <v>800774</v>
      </c>
      <c r="C4" s="588">
        <f t="shared" si="1"/>
        <v>166210</v>
      </c>
      <c r="D4" s="588">
        <f t="shared" si="1"/>
        <v>13414</v>
      </c>
      <c r="E4" s="588">
        <f t="shared" si="1"/>
        <v>17445</v>
      </c>
      <c r="F4" s="587">
        <f t="shared" si="1"/>
        <v>15760</v>
      </c>
      <c r="G4" s="588">
        <f t="shared" si="1"/>
        <v>149350</v>
      </c>
      <c r="H4" s="588">
        <f t="shared" si="1"/>
        <v>5532</v>
      </c>
      <c r="I4" s="588">
        <f t="shared" si="1"/>
        <v>4306</v>
      </c>
      <c r="J4" s="588">
        <f t="shared" si="1"/>
        <v>8460</v>
      </c>
      <c r="K4" s="588">
        <f t="shared" si="1"/>
        <v>6912</v>
      </c>
      <c r="L4" s="587">
        <f t="shared" si="1"/>
        <v>13649</v>
      </c>
      <c r="M4" s="588">
        <f t="shared" si="1"/>
        <v>34050</v>
      </c>
      <c r="N4" s="588">
        <f t="shared" si="1"/>
        <v>7274</v>
      </c>
      <c r="O4" s="588">
        <f t="shared" si="1"/>
        <v>5483</v>
      </c>
      <c r="P4" s="588">
        <f t="shared" si="1"/>
        <v>2261</v>
      </c>
      <c r="Q4" s="587">
        <f t="shared" si="1"/>
        <v>28536</v>
      </c>
      <c r="R4" s="588">
        <f t="shared" si="1"/>
        <v>13179</v>
      </c>
      <c r="S4" s="588">
        <f t="shared" si="1"/>
        <v>8620</v>
      </c>
      <c r="T4" s="587">
        <f t="shared" si="1"/>
        <v>5232</v>
      </c>
      <c r="U4" s="588">
        <f t="shared" si="1"/>
        <v>29301</v>
      </c>
      <c r="V4" s="588">
        <f t="shared" si="1"/>
        <v>9628</v>
      </c>
      <c r="W4" s="588">
        <f t="shared" si="1"/>
        <v>11723</v>
      </c>
      <c r="X4" s="588">
        <f t="shared" si="1"/>
        <v>10385</v>
      </c>
      <c r="Y4" s="588">
        <f t="shared" si="1"/>
        <v>10471</v>
      </c>
      <c r="Z4" s="587">
        <f t="shared" si="1"/>
        <v>11164</v>
      </c>
      <c r="AA4" s="588">
        <f t="shared" si="1"/>
        <v>10695</v>
      </c>
      <c r="AB4" s="604">
        <f t="shared" si="1"/>
        <v>10597</v>
      </c>
      <c r="AC4" s="587">
        <f t="shared" si="1"/>
        <v>2560</v>
      </c>
      <c r="AD4" s="587">
        <f t="shared" si="1"/>
        <v>1390</v>
      </c>
      <c r="AE4" s="587">
        <f t="shared" si="1"/>
        <v>2750</v>
      </c>
      <c r="AF4" s="588">
        <f t="shared" si="1"/>
        <v>13690</v>
      </c>
      <c r="AG4" s="604">
        <f t="shared" si="1"/>
        <v>7901</v>
      </c>
      <c r="AH4" s="588">
        <f t="shared" si="1"/>
        <v>-4833</v>
      </c>
      <c r="AI4" s="587">
        <f t="shared" si="1"/>
        <v>6339</v>
      </c>
      <c r="AJ4" s="587">
        <f t="shared" si="1"/>
        <v>6817</v>
      </c>
      <c r="AK4" s="588">
        <f t="shared" si="1"/>
        <v>14479</v>
      </c>
      <c r="AL4" s="604">
        <f t="shared" si="1"/>
        <v>-724</v>
      </c>
      <c r="AM4" s="588">
        <f t="shared" si="1"/>
        <v>4794</v>
      </c>
      <c r="AN4" s="587">
        <f t="shared" si="1"/>
        <v>-8906</v>
      </c>
      <c r="AO4" s="587">
        <f t="shared" si="1"/>
        <v>4170</v>
      </c>
      <c r="AP4" s="587">
        <f t="shared" si="1"/>
        <v>137601</v>
      </c>
      <c r="AQ4" s="587">
        <f t="shared" si="1"/>
        <v>3109</v>
      </c>
    </row>
    <row r="5" spans="1:43" s="567" customFormat="1" ht="17.25" customHeight="1">
      <c r="A5" s="589" t="s">
        <v>666</v>
      </c>
      <c r="B5" s="587">
        <v>111169</v>
      </c>
      <c r="C5" s="588">
        <v>52928</v>
      </c>
      <c r="D5" s="588">
        <v>251</v>
      </c>
      <c r="E5" s="588">
        <v>58</v>
      </c>
      <c r="F5" s="587">
        <v>773</v>
      </c>
      <c r="G5" s="588">
        <v>13900</v>
      </c>
      <c r="H5" s="588">
        <v>298</v>
      </c>
      <c r="I5" s="588">
        <v>174</v>
      </c>
      <c r="J5" s="588">
        <v>70</v>
      </c>
      <c r="K5" s="588">
        <v>430</v>
      </c>
      <c r="L5" s="587">
        <v>605</v>
      </c>
      <c r="M5" s="588">
        <v>2871</v>
      </c>
      <c r="N5" s="588">
        <v>214</v>
      </c>
      <c r="O5" s="588">
        <v>404</v>
      </c>
      <c r="P5" s="588">
        <v>38</v>
      </c>
      <c r="Q5" s="587">
        <v>1147</v>
      </c>
      <c r="R5" s="588">
        <v>1202</v>
      </c>
      <c r="S5" s="588">
        <v>-93</v>
      </c>
      <c r="T5" s="587">
        <v>50</v>
      </c>
      <c r="U5" s="588">
        <v>9127</v>
      </c>
      <c r="V5" s="588">
        <v>3301</v>
      </c>
      <c r="W5" s="588">
        <v>1033</v>
      </c>
      <c r="X5" s="588">
        <v>977</v>
      </c>
      <c r="Y5" s="588">
        <v>356</v>
      </c>
      <c r="Z5" s="587">
        <v>964</v>
      </c>
      <c r="AA5" s="588">
        <v>1607</v>
      </c>
      <c r="AB5" s="604">
        <v>527</v>
      </c>
      <c r="AC5" s="587">
        <v>327</v>
      </c>
      <c r="AD5" s="587">
        <v>59</v>
      </c>
      <c r="AE5" s="587">
        <v>68</v>
      </c>
      <c r="AF5" s="588">
        <v>2132</v>
      </c>
      <c r="AG5" s="604">
        <v>211</v>
      </c>
      <c r="AH5" s="588">
        <v>39</v>
      </c>
      <c r="AI5" s="587">
        <v>126</v>
      </c>
      <c r="AJ5" s="587">
        <v>75</v>
      </c>
      <c r="AK5" s="588">
        <v>2533</v>
      </c>
      <c r="AL5" s="604">
        <v>504</v>
      </c>
      <c r="AM5" s="588">
        <v>93</v>
      </c>
      <c r="AN5" s="587">
        <v>117</v>
      </c>
      <c r="AO5" s="587">
        <v>8</v>
      </c>
      <c r="AP5" s="587">
        <v>11665</v>
      </c>
      <c r="AQ5" s="587">
        <v>0</v>
      </c>
    </row>
    <row r="6" spans="1:43" s="567" customFormat="1" ht="17.25" customHeight="1">
      <c r="A6" s="589" t="s">
        <v>667</v>
      </c>
      <c r="B6" s="587">
        <v>14981</v>
      </c>
      <c r="C6" s="588">
        <v>2690</v>
      </c>
      <c r="D6" s="588">
        <v>472</v>
      </c>
      <c r="E6" s="588">
        <v>274</v>
      </c>
      <c r="F6" s="587">
        <v>612</v>
      </c>
      <c r="G6" s="588">
        <v>1493</v>
      </c>
      <c r="H6" s="588">
        <v>140</v>
      </c>
      <c r="I6" s="588">
        <v>126</v>
      </c>
      <c r="J6" s="588">
        <v>170</v>
      </c>
      <c r="K6" s="588">
        <v>168</v>
      </c>
      <c r="L6" s="587">
        <v>219</v>
      </c>
      <c r="M6" s="588">
        <v>526</v>
      </c>
      <c r="N6" s="588">
        <v>299</v>
      </c>
      <c r="O6" s="588">
        <v>162</v>
      </c>
      <c r="P6" s="588">
        <v>265</v>
      </c>
      <c r="Q6" s="587">
        <v>483</v>
      </c>
      <c r="R6" s="588">
        <v>265</v>
      </c>
      <c r="S6" s="588">
        <v>185</v>
      </c>
      <c r="T6" s="587">
        <v>148</v>
      </c>
      <c r="U6" s="588">
        <v>275</v>
      </c>
      <c r="V6" s="588">
        <v>84</v>
      </c>
      <c r="W6" s="588">
        <v>72</v>
      </c>
      <c r="X6" s="588">
        <v>137</v>
      </c>
      <c r="Y6" s="588">
        <v>147</v>
      </c>
      <c r="Z6" s="587">
        <v>227</v>
      </c>
      <c r="AA6" s="588">
        <v>755</v>
      </c>
      <c r="AB6" s="604">
        <v>129</v>
      </c>
      <c r="AC6" s="587">
        <v>96</v>
      </c>
      <c r="AD6" s="587">
        <v>91</v>
      </c>
      <c r="AE6" s="587">
        <v>158</v>
      </c>
      <c r="AF6" s="588">
        <v>349</v>
      </c>
      <c r="AG6" s="604">
        <v>109</v>
      </c>
      <c r="AH6" s="588">
        <v>323</v>
      </c>
      <c r="AI6" s="587">
        <v>482</v>
      </c>
      <c r="AJ6" s="587">
        <v>114</v>
      </c>
      <c r="AK6" s="588">
        <v>466</v>
      </c>
      <c r="AL6" s="604">
        <v>348</v>
      </c>
      <c r="AM6" s="588">
        <v>158</v>
      </c>
      <c r="AN6" s="587">
        <v>73</v>
      </c>
      <c r="AO6" s="587">
        <v>336</v>
      </c>
      <c r="AP6" s="587">
        <v>1333</v>
      </c>
      <c r="AQ6" s="587">
        <v>22</v>
      </c>
    </row>
    <row r="7" spans="1:43" s="567" customFormat="1" ht="17.25" customHeight="1">
      <c r="A7" s="589" t="s">
        <v>668</v>
      </c>
      <c r="B7" s="587">
        <v>439760</v>
      </c>
      <c r="C7" s="588">
        <v>127629</v>
      </c>
      <c r="D7" s="588">
        <v>3208</v>
      </c>
      <c r="E7" s="588">
        <v>7180</v>
      </c>
      <c r="F7" s="587">
        <v>6354</v>
      </c>
      <c r="G7" s="588">
        <v>84580</v>
      </c>
      <c r="H7" s="588">
        <v>2607</v>
      </c>
      <c r="I7" s="588">
        <v>4551</v>
      </c>
      <c r="J7" s="588">
        <v>3947</v>
      </c>
      <c r="K7" s="588">
        <v>7618</v>
      </c>
      <c r="L7" s="587">
        <v>6767</v>
      </c>
      <c r="M7" s="588">
        <v>11900</v>
      </c>
      <c r="N7" s="588">
        <v>2260</v>
      </c>
      <c r="O7" s="588">
        <v>2557</v>
      </c>
      <c r="P7" s="588">
        <v>2990</v>
      </c>
      <c r="Q7" s="587">
        <v>7909</v>
      </c>
      <c r="R7" s="588">
        <v>9070</v>
      </c>
      <c r="S7" s="588">
        <v>2761</v>
      </c>
      <c r="T7" s="587">
        <v>2145</v>
      </c>
      <c r="U7" s="588">
        <v>21924</v>
      </c>
      <c r="V7" s="588">
        <v>4599</v>
      </c>
      <c r="W7" s="588">
        <v>4167</v>
      </c>
      <c r="X7" s="588">
        <v>3138</v>
      </c>
      <c r="Y7" s="588">
        <v>6984</v>
      </c>
      <c r="Z7" s="587">
        <v>9586</v>
      </c>
      <c r="AA7" s="588">
        <v>10721</v>
      </c>
      <c r="AB7" s="604">
        <v>3479</v>
      </c>
      <c r="AC7" s="587">
        <v>1106</v>
      </c>
      <c r="AD7" s="587">
        <v>1469</v>
      </c>
      <c r="AE7" s="587">
        <v>2180</v>
      </c>
      <c r="AF7" s="588">
        <v>8266</v>
      </c>
      <c r="AG7" s="604">
        <v>3821</v>
      </c>
      <c r="AH7" s="588">
        <v>3722</v>
      </c>
      <c r="AI7" s="587">
        <v>3290</v>
      </c>
      <c r="AJ7" s="587">
        <v>1404</v>
      </c>
      <c r="AK7" s="588">
        <v>9098</v>
      </c>
      <c r="AL7" s="604">
        <v>8527</v>
      </c>
      <c r="AM7" s="588">
        <v>1642</v>
      </c>
      <c r="AN7" s="587">
        <v>2820</v>
      </c>
      <c r="AO7" s="587">
        <v>1347</v>
      </c>
      <c r="AP7" s="587">
        <v>30094</v>
      </c>
      <c r="AQ7" s="587">
        <v>343</v>
      </c>
    </row>
    <row r="8" spans="1:43" s="567" customFormat="1" ht="17.25" customHeight="1">
      <c r="A8" s="589" t="s">
        <v>669</v>
      </c>
      <c r="B8" s="587">
        <v>241159</v>
      </c>
      <c r="C8" s="588">
        <v>99342</v>
      </c>
      <c r="D8" s="588">
        <v>1929</v>
      </c>
      <c r="E8" s="588">
        <v>54</v>
      </c>
      <c r="F8" s="587">
        <v>3466</v>
      </c>
      <c r="G8" s="588">
        <v>48465</v>
      </c>
      <c r="H8" s="588">
        <v>4</v>
      </c>
      <c r="I8" s="588">
        <v>18</v>
      </c>
      <c r="J8" s="588">
        <v>86</v>
      </c>
      <c r="K8" s="588">
        <v>5</v>
      </c>
      <c r="L8" s="587">
        <v>18</v>
      </c>
      <c r="M8" s="588">
        <v>17171</v>
      </c>
      <c r="N8" s="588">
        <v>2665</v>
      </c>
      <c r="O8" s="588">
        <v>15</v>
      </c>
      <c r="P8" s="588">
        <v>106</v>
      </c>
      <c r="Q8" s="587">
        <v>159</v>
      </c>
      <c r="R8" s="588">
        <v>1839</v>
      </c>
      <c r="S8" s="588">
        <v>1250</v>
      </c>
      <c r="T8" s="587">
        <v>0</v>
      </c>
      <c r="U8" s="588">
        <v>2882</v>
      </c>
      <c r="V8" s="588">
        <v>236</v>
      </c>
      <c r="W8" s="588">
        <v>0</v>
      </c>
      <c r="X8" s="588">
        <v>61</v>
      </c>
      <c r="Y8" s="588">
        <v>63</v>
      </c>
      <c r="Z8" s="587">
        <v>1197</v>
      </c>
      <c r="AA8" s="588">
        <v>635</v>
      </c>
      <c r="AB8" s="604">
        <v>49</v>
      </c>
      <c r="AC8" s="587">
        <v>1</v>
      </c>
      <c r="AD8" s="587">
        <v>12</v>
      </c>
      <c r="AE8" s="587">
        <v>21</v>
      </c>
      <c r="AF8" s="588">
        <v>1393</v>
      </c>
      <c r="AG8" s="604">
        <v>274</v>
      </c>
      <c r="AH8" s="588">
        <v>2</v>
      </c>
      <c r="AI8" s="587">
        <v>9</v>
      </c>
      <c r="AJ8" s="587">
        <v>9</v>
      </c>
      <c r="AK8" s="588">
        <v>909</v>
      </c>
      <c r="AL8" s="604">
        <v>284</v>
      </c>
      <c r="AM8" s="588">
        <v>278</v>
      </c>
      <c r="AN8" s="587">
        <v>91</v>
      </c>
      <c r="AO8" s="587">
        <v>237</v>
      </c>
      <c r="AP8" s="587">
        <v>55895</v>
      </c>
      <c r="AQ8" s="587">
        <v>29</v>
      </c>
    </row>
    <row r="9" spans="1:43" s="567" customFormat="1" ht="17.25" customHeight="1">
      <c r="A9" s="589" t="s">
        <v>670</v>
      </c>
      <c r="B9" s="587">
        <v>-6295</v>
      </c>
      <c r="C9" s="588">
        <v>-116379</v>
      </c>
      <c r="D9" s="588">
        <v>7554</v>
      </c>
      <c r="E9" s="588">
        <v>9879</v>
      </c>
      <c r="F9" s="587">
        <v>4555</v>
      </c>
      <c r="G9" s="588">
        <v>912</v>
      </c>
      <c r="H9" s="588">
        <v>2483</v>
      </c>
      <c r="I9" s="588">
        <v>-563</v>
      </c>
      <c r="J9" s="588">
        <v>4187</v>
      </c>
      <c r="K9" s="588">
        <v>-1309</v>
      </c>
      <c r="L9" s="587">
        <v>6040</v>
      </c>
      <c r="M9" s="588">
        <v>1582</v>
      </c>
      <c r="N9" s="588">
        <v>1836</v>
      </c>
      <c r="O9" s="588">
        <v>2345</v>
      </c>
      <c r="P9" s="588">
        <v>-1138</v>
      </c>
      <c r="Q9" s="587">
        <v>18838</v>
      </c>
      <c r="R9" s="588">
        <v>803</v>
      </c>
      <c r="S9" s="588">
        <v>4517</v>
      </c>
      <c r="T9" s="587">
        <v>2889</v>
      </c>
      <c r="U9" s="588">
        <v>-4907</v>
      </c>
      <c r="V9" s="588">
        <v>1408</v>
      </c>
      <c r="W9" s="588">
        <v>6451</v>
      </c>
      <c r="X9" s="588">
        <v>6072</v>
      </c>
      <c r="Y9" s="588">
        <v>2921</v>
      </c>
      <c r="Z9" s="587">
        <v>-810</v>
      </c>
      <c r="AA9" s="588">
        <v>-3023</v>
      </c>
      <c r="AB9" s="604">
        <v>6413</v>
      </c>
      <c r="AC9" s="587">
        <v>1030</v>
      </c>
      <c r="AD9" s="587">
        <v>-241</v>
      </c>
      <c r="AE9" s="587">
        <v>323</v>
      </c>
      <c r="AF9" s="588">
        <v>1550</v>
      </c>
      <c r="AG9" s="604">
        <v>3486</v>
      </c>
      <c r="AH9" s="588">
        <v>-8919</v>
      </c>
      <c r="AI9" s="587">
        <v>2432</v>
      </c>
      <c r="AJ9" s="587">
        <v>5215</v>
      </c>
      <c r="AK9" s="588">
        <v>1473</v>
      </c>
      <c r="AL9" s="604">
        <v>-10387</v>
      </c>
      <c r="AM9" s="588">
        <v>2623</v>
      </c>
      <c r="AN9" s="587">
        <v>-12007</v>
      </c>
      <c r="AO9" s="587">
        <v>2242</v>
      </c>
      <c r="AP9" s="587">
        <v>38614</v>
      </c>
      <c r="AQ9" s="587">
        <v>2715</v>
      </c>
    </row>
    <row r="10" spans="1:43" s="567" customFormat="1" ht="17.25" customHeight="1">
      <c r="A10" s="586" t="s">
        <v>671</v>
      </c>
      <c r="B10" s="587">
        <f aca="true" t="shared" si="2" ref="B10:AQ10">B11+B36</f>
        <v>19860421</v>
      </c>
      <c r="C10" s="588">
        <f t="shared" si="2"/>
        <v>2090437</v>
      </c>
      <c r="D10" s="588">
        <f t="shared" si="2"/>
        <v>693357</v>
      </c>
      <c r="E10" s="588">
        <f t="shared" si="2"/>
        <v>494421</v>
      </c>
      <c r="F10" s="587">
        <f t="shared" si="2"/>
        <v>609402</v>
      </c>
      <c r="G10" s="588">
        <f t="shared" si="2"/>
        <v>1091304</v>
      </c>
      <c r="H10" s="588">
        <f t="shared" si="2"/>
        <v>221394</v>
      </c>
      <c r="I10" s="588">
        <f t="shared" si="2"/>
        <v>298177</v>
      </c>
      <c r="J10" s="588">
        <f t="shared" si="2"/>
        <v>389916</v>
      </c>
      <c r="K10" s="588">
        <f t="shared" si="2"/>
        <v>321839</v>
      </c>
      <c r="L10" s="587">
        <f t="shared" si="2"/>
        <v>278899</v>
      </c>
      <c r="M10" s="588">
        <f t="shared" si="2"/>
        <v>513430</v>
      </c>
      <c r="N10" s="588">
        <f t="shared" si="2"/>
        <v>531444</v>
      </c>
      <c r="O10" s="588">
        <f t="shared" si="2"/>
        <v>388848</v>
      </c>
      <c r="P10" s="588">
        <f t="shared" si="2"/>
        <v>353585</v>
      </c>
      <c r="Q10" s="587">
        <f t="shared" si="2"/>
        <v>620379</v>
      </c>
      <c r="R10" s="588">
        <f t="shared" si="2"/>
        <v>483030</v>
      </c>
      <c r="S10" s="588">
        <f t="shared" si="2"/>
        <v>276411</v>
      </c>
      <c r="T10" s="587">
        <f t="shared" si="2"/>
        <v>295203</v>
      </c>
      <c r="U10" s="588">
        <f t="shared" si="2"/>
        <v>388986</v>
      </c>
      <c r="V10" s="588">
        <f t="shared" si="2"/>
        <v>184656</v>
      </c>
      <c r="W10" s="588">
        <f t="shared" si="2"/>
        <v>197353</v>
      </c>
      <c r="X10" s="588">
        <f t="shared" si="2"/>
        <v>261222</v>
      </c>
      <c r="Y10" s="588">
        <f t="shared" si="2"/>
        <v>252231</v>
      </c>
      <c r="Z10" s="587">
        <f t="shared" si="2"/>
        <v>397484</v>
      </c>
      <c r="AA10" s="588">
        <f t="shared" si="2"/>
        <v>534053</v>
      </c>
      <c r="AB10" s="604">
        <f t="shared" si="2"/>
        <v>306018</v>
      </c>
      <c r="AC10" s="587">
        <f t="shared" si="2"/>
        <v>186670</v>
      </c>
      <c r="AD10" s="587">
        <f t="shared" si="2"/>
        <v>173857</v>
      </c>
      <c r="AE10" s="587">
        <f t="shared" si="2"/>
        <v>192525</v>
      </c>
      <c r="AF10" s="588">
        <f t="shared" si="2"/>
        <v>434419</v>
      </c>
      <c r="AG10" s="604">
        <f t="shared" si="2"/>
        <v>368543</v>
      </c>
      <c r="AH10" s="588">
        <f t="shared" si="2"/>
        <v>448408</v>
      </c>
      <c r="AI10" s="587">
        <f t="shared" si="2"/>
        <v>296403</v>
      </c>
      <c r="AJ10" s="587">
        <f t="shared" si="2"/>
        <v>442726</v>
      </c>
      <c r="AK10" s="588">
        <f t="shared" si="2"/>
        <v>375434</v>
      </c>
      <c r="AL10" s="604">
        <f t="shared" si="2"/>
        <v>467980</v>
      </c>
      <c r="AM10" s="588">
        <f t="shared" si="2"/>
        <v>441050</v>
      </c>
      <c r="AN10" s="587">
        <f t="shared" si="2"/>
        <v>305656</v>
      </c>
      <c r="AO10" s="587">
        <f t="shared" si="2"/>
        <v>403527</v>
      </c>
      <c r="AP10" s="587">
        <f t="shared" si="2"/>
        <v>1333944</v>
      </c>
      <c r="AQ10" s="587">
        <f t="shared" si="2"/>
        <v>173044</v>
      </c>
    </row>
    <row r="11" spans="1:43" s="568" customFormat="1" ht="17.25" customHeight="1">
      <c r="A11" s="590" t="s">
        <v>766</v>
      </c>
      <c r="B11" s="587">
        <f aca="true" t="shared" si="3" ref="B11:AO11">SUM(B12:B35)</f>
        <v>17515855</v>
      </c>
      <c r="C11" s="588">
        <f t="shared" si="3"/>
        <v>1827044</v>
      </c>
      <c r="D11" s="588">
        <f t="shared" si="3"/>
        <v>654551</v>
      </c>
      <c r="E11" s="588">
        <f t="shared" si="3"/>
        <v>450799</v>
      </c>
      <c r="F11" s="587">
        <f t="shared" si="3"/>
        <v>566866</v>
      </c>
      <c r="G11" s="588">
        <f t="shared" si="3"/>
        <v>1006598</v>
      </c>
      <c r="H11" s="588">
        <f t="shared" si="3"/>
        <v>201469</v>
      </c>
      <c r="I11" s="588">
        <f t="shared" si="3"/>
        <v>283434</v>
      </c>
      <c r="J11" s="588">
        <f t="shared" si="3"/>
        <v>369318</v>
      </c>
      <c r="K11" s="588">
        <f t="shared" si="3"/>
        <v>292240</v>
      </c>
      <c r="L11" s="587">
        <f t="shared" si="3"/>
        <v>264471</v>
      </c>
      <c r="M11" s="588">
        <f t="shared" si="3"/>
        <v>428665</v>
      </c>
      <c r="N11" s="588">
        <f t="shared" si="3"/>
        <v>455808</v>
      </c>
      <c r="O11" s="588">
        <f t="shared" si="3"/>
        <v>334333</v>
      </c>
      <c r="P11" s="588">
        <f t="shared" si="3"/>
        <v>312853</v>
      </c>
      <c r="Q11" s="587">
        <f t="shared" si="3"/>
        <v>551873</v>
      </c>
      <c r="R11" s="588">
        <f t="shared" si="3"/>
        <v>343653</v>
      </c>
      <c r="S11" s="588">
        <f t="shared" si="3"/>
        <v>257104</v>
      </c>
      <c r="T11" s="587">
        <f t="shared" si="3"/>
        <v>233668</v>
      </c>
      <c r="U11" s="588">
        <f t="shared" si="3"/>
        <v>360908</v>
      </c>
      <c r="V11" s="588">
        <f t="shared" si="3"/>
        <v>163819</v>
      </c>
      <c r="W11" s="588">
        <f t="shared" si="3"/>
        <v>175387</v>
      </c>
      <c r="X11" s="588">
        <f t="shared" si="3"/>
        <v>238527</v>
      </c>
      <c r="Y11" s="588">
        <f t="shared" si="3"/>
        <v>223141</v>
      </c>
      <c r="Z11" s="587">
        <f t="shared" si="3"/>
        <v>344953</v>
      </c>
      <c r="AA11" s="588">
        <f t="shared" si="3"/>
        <v>476810</v>
      </c>
      <c r="AB11" s="587">
        <f t="shared" si="3"/>
        <v>269631</v>
      </c>
      <c r="AC11" s="587">
        <f t="shared" si="3"/>
        <v>158654</v>
      </c>
      <c r="AD11" s="587">
        <f t="shared" si="3"/>
        <v>156856</v>
      </c>
      <c r="AE11" s="587">
        <f t="shared" si="3"/>
        <v>172849</v>
      </c>
      <c r="AF11" s="588">
        <f t="shared" si="3"/>
        <v>385633</v>
      </c>
      <c r="AG11" s="608">
        <f t="shared" si="3"/>
        <v>337143</v>
      </c>
      <c r="AH11" s="587">
        <f t="shared" si="3"/>
        <v>339757</v>
      </c>
      <c r="AI11" s="587">
        <f t="shared" si="3"/>
        <v>280170</v>
      </c>
      <c r="AJ11" s="587">
        <f t="shared" si="3"/>
        <v>400212</v>
      </c>
      <c r="AK11" s="587">
        <f t="shared" si="3"/>
        <v>320346</v>
      </c>
      <c r="AL11" s="587">
        <f t="shared" si="3"/>
        <v>382039</v>
      </c>
      <c r="AM11" s="587">
        <f t="shared" si="3"/>
        <v>416173</v>
      </c>
      <c r="AN11" s="587">
        <f t="shared" si="3"/>
        <v>236836</v>
      </c>
      <c r="AO11" s="587">
        <f t="shared" si="3"/>
        <v>377768</v>
      </c>
      <c r="AP11" s="587">
        <f>SUM(AP12:AP26)</f>
        <v>1040989</v>
      </c>
      <c r="AQ11" s="587">
        <f>SUM(AQ12:AQ26)</f>
        <v>79751</v>
      </c>
    </row>
    <row r="12" spans="1:43" s="568" customFormat="1" ht="17.25" customHeight="1">
      <c r="A12" s="589" t="s">
        <v>673</v>
      </c>
      <c r="B12" s="587">
        <v>2266239</v>
      </c>
      <c r="C12" s="588">
        <v>211225</v>
      </c>
      <c r="D12" s="588">
        <v>88281</v>
      </c>
      <c r="E12" s="588">
        <v>74624</v>
      </c>
      <c r="F12" s="587">
        <v>76796</v>
      </c>
      <c r="G12" s="588">
        <v>104990</v>
      </c>
      <c r="H12" s="588">
        <v>29664</v>
      </c>
      <c r="I12" s="588">
        <v>35069</v>
      </c>
      <c r="J12" s="588">
        <v>51960</v>
      </c>
      <c r="K12" s="588">
        <v>32092</v>
      </c>
      <c r="L12" s="587">
        <v>33752</v>
      </c>
      <c r="M12" s="588">
        <v>66569</v>
      </c>
      <c r="N12" s="588">
        <v>76444</v>
      </c>
      <c r="O12" s="588">
        <v>46674</v>
      </c>
      <c r="P12" s="588">
        <v>47272</v>
      </c>
      <c r="Q12" s="587">
        <v>64239</v>
      </c>
      <c r="R12" s="588">
        <v>53949</v>
      </c>
      <c r="S12" s="588">
        <v>43907</v>
      </c>
      <c r="T12" s="587">
        <v>35873</v>
      </c>
      <c r="U12" s="588">
        <v>47372</v>
      </c>
      <c r="V12" s="588">
        <v>18614</v>
      </c>
      <c r="W12" s="588">
        <v>27555</v>
      </c>
      <c r="X12" s="588">
        <v>35644</v>
      </c>
      <c r="Y12" s="588">
        <v>27229</v>
      </c>
      <c r="Z12" s="587">
        <v>44589</v>
      </c>
      <c r="AA12" s="588">
        <v>67703</v>
      </c>
      <c r="AB12" s="604">
        <v>37842</v>
      </c>
      <c r="AC12" s="587">
        <v>27531</v>
      </c>
      <c r="AD12" s="587">
        <v>22697</v>
      </c>
      <c r="AE12" s="587">
        <v>25959</v>
      </c>
      <c r="AF12" s="588">
        <v>63484</v>
      </c>
      <c r="AG12" s="604">
        <v>48684</v>
      </c>
      <c r="AH12" s="588">
        <v>46380</v>
      </c>
      <c r="AI12" s="587">
        <v>33357</v>
      </c>
      <c r="AJ12" s="587">
        <v>49139</v>
      </c>
      <c r="AK12" s="588">
        <v>50087</v>
      </c>
      <c r="AL12" s="604">
        <v>33537</v>
      </c>
      <c r="AM12" s="588">
        <v>68246</v>
      </c>
      <c r="AN12" s="587">
        <v>35378</v>
      </c>
      <c r="AO12" s="587">
        <v>62027</v>
      </c>
      <c r="AP12" s="587">
        <v>202732</v>
      </c>
      <c r="AQ12" s="587">
        <v>17073</v>
      </c>
    </row>
    <row r="13" spans="1:43" s="568" customFormat="1" ht="17.25" customHeight="1">
      <c r="A13" s="589" t="s">
        <v>674</v>
      </c>
      <c r="B13" s="587">
        <v>1042833</v>
      </c>
      <c r="C13" s="588">
        <v>70855</v>
      </c>
      <c r="D13" s="588">
        <v>54479</v>
      </c>
      <c r="E13" s="588">
        <v>41386</v>
      </c>
      <c r="F13" s="587">
        <v>50929</v>
      </c>
      <c r="G13" s="588">
        <v>15648</v>
      </c>
      <c r="H13" s="588">
        <v>17422</v>
      </c>
      <c r="I13" s="588">
        <v>28707</v>
      </c>
      <c r="J13" s="588">
        <v>27289</v>
      </c>
      <c r="K13" s="588">
        <v>25562</v>
      </c>
      <c r="L13" s="587">
        <v>21453</v>
      </c>
      <c r="M13" s="588">
        <v>11887</v>
      </c>
      <c r="N13" s="588">
        <v>33106</v>
      </c>
      <c r="O13" s="588">
        <v>20534</v>
      </c>
      <c r="P13" s="588">
        <v>23370</v>
      </c>
      <c r="Q13" s="587">
        <v>50498</v>
      </c>
      <c r="R13" s="588">
        <v>3885</v>
      </c>
      <c r="S13" s="588">
        <v>20004</v>
      </c>
      <c r="T13" s="587">
        <v>19594</v>
      </c>
      <c r="U13" s="588">
        <v>5560</v>
      </c>
      <c r="V13" s="588">
        <v>12781</v>
      </c>
      <c r="W13" s="588">
        <v>11116</v>
      </c>
      <c r="X13" s="588">
        <v>17394</v>
      </c>
      <c r="Y13" s="588">
        <v>17556</v>
      </c>
      <c r="Z13" s="587">
        <v>44698</v>
      </c>
      <c r="AA13" s="588">
        <v>9960</v>
      </c>
      <c r="AB13" s="604">
        <v>19225</v>
      </c>
      <c r="AC13" s="587">
        <v>11880</v>
      </c>
      <c r="AD13" s="587">
        <v>7566</v>
      </c>
      <c r="AE13" s="587">
        <v>7989</v>
      </c>
      <c r="AF13" s="588">
        <v>6101</v>
      </c>
      <c r="AG13" s="604">
        <v>25875</v>
      </c>
      <c r="AH13" s="588">
        <v>24625</v>
      </c>
      <c r="AI13" s="587">
        <v>16329</v>
      </c>
      <c r="AJ13" s="587">
        <v>24595</v>
      </c>
      <c r="AK13" s="588">
        <v>7367</v>
      </c>
      <c r="AL13" s="604">
        <v>25646</v>
      </c>
      <c r="AM13" s="588">
        <v>37600</v>
      </c>
      <c r="AN13" s="587">
        <v>16026</v>
      </c>
      <c r="AO13" s="587">
        <v>30283</v>
      </c>
      <c r="AP13" s="587">
        <v>121891</v>
      </c>
      <c r="AQ13" s="587">
        <v>4162</v>
      </c>
    </row>
    <row r="14" spans="1:43" s="568" customFormat="1" ht="17.25" customHeight="1">
      <c r="A14" s="589" t="s">
        <v>675</v>
      </c>
      <c r="B14" s="587">
        <v>1123785</v>
      </c>
      <c r="C14" s="588">
        <v>223896</v>
      </c>
      <c r="D14" s="588">
        <v>28241</v>
      </c>
      <c r="E14" s="588">
        <v>17532</v>
      </c>
      <c r="F14" s="587">
        <v>23917</v>
      </c>
      <c r="G14" s="588">
        <v>71461</v>
      </c>
      <c r="H14" s="588">
        <v>10078</v>
      </c>
      <c r="I14" s="588">
        <v>11466</v>
      </c>
      <c r="J14" s="588">
        <v>15034</v>
      </c>
      <c r="K14" s="588">
        <v>19153</v>
      </c>
      <c r="L14" s="587">
        <v>12827</v>
      </c>
      <c r="M14" s="588">
        <v>33374</v>
      </c>
      <c r="N14" s="588">
        <v>20100</v>
      </c>
      <c r="O14" s="588">
        <v>16125</v>
      </c>
      <c r="P14" s="588">
        <v>12700</v>
      </c>
      <c r="Q14" s="587">
        <v>27897</v>
      </c>
      <c r="R14" s="588">
        <v>28355</v>
      </c>
      <c r="S14" s="588">
        <v>11382</v>
      </c>
      <c r="T14" s="587">
        <v>13976</v>
      </c>
      <c r="U14" s="588">
        <v>40970</v>
      </c>
      <c r="V14" s="588">
        <v>15477</v>
      </c>
      <c r="W14" s="588">
        <v>15187</v>
      </c>
      <c r="X14" s="588">
        <v>17776</v>
      </c>
      <c r="Y14" s="588">
        <v>12989</v>
      </c>
      <c r="Z14" s="587">
        <v>16118</v>
      </c>
      <c r="AA14" s="588">
        <v>35198</v>
      </c>
      <c r="AB14" s="604">
        <v>12272</v>
      </c>
      <c r="AC14" s="587">
        <v>12688</v>
      </c>
      <c r="AD14" s="587">
        <v>5309</v>
      </c>
      <c r="AE14" s="587">
        <v>12627</v>
      </c>
      <c r="AF14" s="588">
        <v>34425</v>
      </c>
      <c r="AG14" s="604">
        <v>14651</v>
      </c>
      <c r="AH14" s="588">
        <v>15695</v>
      </c>
      <c r="AI14" s="587">
        <v>9559</v>
      </c>
      <c r="AJ14" s="587">
        <v>18918</v>
      </c>
      <c r="AK14" s="588">
        <v>30713</v>
      </c>
      <c r="AL14" s="604">
        <v>17959</v>
      </c>
      <c r="AM14" s="588">
        <v>17774</v>
      </c>
      <c r="AN14" s="587">
        <v>20530</v>
      </c>
      <c r="AO14" s="587">
        <v>16476</v>
      </c>
      <c r="AP14" s="587">
        <v>96457</v>
      </c>
      <c r="AQ14" s="587">
        <v>36501</v>
      </c>
    </row>
    <row r="15" spans="1:43" s="568" customFormat="1" ht="17.25" customHeight="1">
      <c r="A15" s="589" t="s">
        <v>676</v>
      </c>
      <c r="B15" s="587">
        <v>152200</v>
      </c>
      <c r="C15" s="588">
        <v>16095</v>
      </c>
      <c r="D15" s="588"/>
      <c r="E15" s="588"/>
      <c r="F15" s="587"/>
      <c r="G15" s="588"/>
      <c r="H15" s="588"/>
      <c r="I15" s="588">
        <v>6840</v>
      </c>
      <c r="J15" s="588">
        <v>17375</v>
      </c>
      <c r="K15" s="588">
        <v>3525</v>
      </c>
      <c r="L15" s="587"/>
      <c r="M15" s="588"/>
      <c r="N15" s="588"/>
      <c r="O15" s="588"/>
      <c r="P15" s="588"/>
      <c r="Q15" s="587"/>
      <c r="R15" s="588">
        <v>17469</v>
      </c>
      <c r="S15" s="588"/>
      <c r="T15" s="587"/>
      <c r="U15" s="588">
        <v>22484</v>
      </c>
      <c r="V15" s="588"/>
      <c r="W15" s="588"/>
      <c r="X15" s="588"/>
      <c r="Y15" s="588">
        <v>5658</v>
      </c>
      <c r="Z15" s="587">
        <v>5839</v>
      </c>
      <c r="AA15" s="588">
        <v>25038</v>
      </c>
      <c r="AB15" s="604"/>
      <c r="AC15" s="587"/>
      <c r="AD15" s="587"/>
      <c r="AE15" s="587"/>
      <c r="AF15" s="588"/>
      <c r="AG15" s="604"/>
      <c r="AH15" s="588"/>
      <c r="AI15" s="587"/>
      <c r="AJ15" s="587"/>
      <c r="AK15" s="588"/>
      <c r="AL15" s="604"/>
      <c r="AM15" s="588"/>
      <c r="AN15" s="587"/>
      <c r="AO15" s="587"/>
      <c r="AP15" s="587">
        <v>31877</v>
      </c>
      <c r="AQ15" s="587"/>
    </row>
    <row r="16" spans="1:43" s="568" customFormat="1" ht="17.25" customHeight="1">
      <c r="A16" s="589" t="s">
        <v>677</v>
      </c>
      <c r="B16" s="587">
        <v>253456</v>
      </c>
      <c r="C16" s="588">
        <v>12637</v>
      </c>
      <c r="D16" s="588">
        <v>14392</v>
      </c>
      <c r="E16" s="588">
        <v>11336</v>
      </c>
      <c r="F16" s="587">
        <v>15231</v>
      </c>
      <c r="G16" s="588">
        <v>4906</v>
      </c>
      <c r="H16" s="588">
        <v>3510</v>
      </c>
      <c r="I16" s="588">
        <v>4412</v>
      </c>
      <c r="J16" s="588">
        <v>7362</v>
      </c>
      <c r="K16" s="588">
        <v>5333</v>
      </c>
      <c r="L16" s="587">
        <v>5190</v>
      </c>
      <c r="M16" s="588">
        <v>2582</v>
      </c>
      <c r="N16" s="588">
        <v>13196</v>
      </c>
      <c r="O16" s="588">
        <v>8476</v>
      </c>
      <c r="P16" s="588">
        <v>7452</v>
      </c>
      <c r="Q16" s="587">
        <v>14722</v>
      </c>
      <c r="R16" s="588">
        <v>130</v>
      </c>
      <c r="S16" s="588">
        <v>5739</v>
      </c>
      <c r="T16" s="587">
        <v>4095</v>
      </c>
      <c r="U16" s="588">
        <v>120</v>
      </c>
      <c r="V16" s="588">
        <v>210</v>
      </c>
      <c r="W16" s="588">
        <v>250</v>
      </c>
      <c r="X16" s="588">
        <v>5075</v>
      </c>
      <c r="Y16" s="588">
        <v>4542</v>
      </c>
      <c r="Z16" s="587">
        <v>4571</v>
      </c>
      <c r="AA16" s="588">
        <v>150</v>
      </c>
      <c r="AB16" s="604">
        <v>140</v>
      </c>
      <c r="AC16" s="587"/>
      <c r="AD16" s="587">
        <v>210</v>
      </c>
      <c r="AE16" s="587">
        <v>180</v>
      </c>
      <c r="AF16" s="588">
        <v>6347</v>
      </c>
      <c r="AG16" s="604">
        <v>9457</v>
      </c>
      <c r="AH16" s="588">
        <v>6222</v>
      </c>
      <c r="AI16" s="587">
        <v>9645</v>
      </c>
      <c r="AJ16" s="587">
        <v>6111</v>
      </c>
      <c r="AK16" s="588">
        <v>3505</v>
      </c>
      <c r="AL16" s="604">
        <v>11717</v>
      </c>
      <c r="AM16" s="588">
        <v>13454</v>
      </c>
      <c r="AN16" s="587">
        <v>7758</v>
      </c>
      <c r="AO16" s="587">
        <v>14160</v>
      </c>
      <c r="AP16" s="587">
        <v>8931</v>
      </c>
      <c r="AQ16" s="587"/>
    </row>
    <row r="17" spans="1:43" s="568" customFormat="1" ht="17.25" customHeight="1">
      <c r="A17" s="589" t="s">
        <v>678</v>
      </c>
      <c r="B17" s="587">
        <v>111600</v>
      </c>
      <c r="C17" s="588">
        <v>432</v>
      </c>
      <c r="D17" s="588"/>
      <c r="E17" s="588"/>
      <c r="F17" s="587">
        <v>216</v>
      </c>
      <c r="G17" s="588">
        <v>1274</v>
      </c>
      <c r="H17" s="588"/>
      <c r="I17" s="588">
        <v>483</v>
      </c>
      <c r="J17" s="588"/>
      <c r="K17" s="588">
        <v>124</v>
      </c>
      <c r="L17" s="587">
        <v>5004</v>
      </c>
      <c r="M17" s="588">
        <v>246</v>
      </c>
      <c r="N17" s="588"/>
      <c r="O17" s="588"/>
      <c r="P17" s="588">
        <v>92</v>
      </c>
      <c r="Q17" s="587"/>
      <c r="R17" s="588"/>
      <c r="S17" s="588">
        <v>142</v>
      </c>
      <c r="T17" s="587"/>
      <c r="U17" s="588">
        <v>1248</v>
      </c>
      <c r="V17" s="588">
        <v>268</v>
      </c>
      <c r="W17" s="588">
        <v>2029</v>
      </c>
      <c r="X17" s="588">
        <v>141</v>
      </c>
      <c r="Y17" s="588">
        <v>345</v>
      </c>
      <c r="Z17" s="587">
        <v>107</v>
      </c>
      <c r="AA17" s="588">
        <v>11955</v>
      </c>
      <c r="AB17" s="604">
        <v>8694</v>
      </c>
      <c r="AC17" s="587">
        <v>5374</v>
      </c>
      <c r="AD17" s="587">
        <v>4743</v>
      </c>
      <c r="AE17" s="587">
        <v>5231</v>
      </c>
      <c r="AF17" s="588"/>
      <c r="AG17" s="604"/>
      <c r="AH17" s="588">
        <v>817</v>
      </c>
      <c r="AI17" s="587">
        <v>1682</v>
      </c>
      <c r="AJ17" s="587">
        <v>9924</v>
      </c>
      <c r="AK17" s="588"/>
      <c r="AL17" s="604">
        <v>445</v>
      </c>
      <c r="AM17" s="588"/>
      <c r="AN17" s="587">
        <v>168</v>
      </c>
      <c r="AO17" s="587"/>
      <c r="AP17" s="587">
        <v>48203</v>
      </c>
      <c r="AQ17" s="587">
        <v>2213</v>
      </c>
    </row>
    <row r="18" spans="1:43" s="568" customFormat="1" ht="17.25" customHeight="1">
      <c r="A18" s="589" t="s">
        <v>679</v>
      </c>
      <c r="B18" s="587">
        <v>2069723</v>
      </c>
      <c r="C18" s="588">
        <v>284235</v>
      </c>
      <c r="D18" s="588">
        <v>68549</v>
      </c>
      <c r="E18" s="588">
        <v>45513</v>
      </c>
      <c r="F18" s="587">
        <v>49158</v>
      </c>
      <c r="G18" s="588">
        <v>173253</v>
      </c>
      <c r="H18" s="588">
        <v>23391</v>
      </c>
      <c r="I18" s="588">
        <v>36788</v>
      </c>
      <c r="J18" s="588">
        <v>47117</v>
      </c>
      <c r="K18" s="588">
        <v>39547</v>
      </c>
      <c r="L18" s="587">
        <v>34156</v>
      </c>
      <c r="M18" s="588">
        <v>50505</v>
      </c>
      <c r="N18" s="588">
        <v>38657</v>
      </c>
      <c r="O18" s="588">
        <v>31538</v>
      </c>
      <c r="P18" s="588">
        <v>29653</v>
      </c>
      <c r="Q18" s="587">
        <v>51021</v>
      </c>
      <c r="R18" s="588">
        <v>38611</v>
      </c>
      <c r="S18" s="588">
        <v>24932</v>
      </c>
      <c r="T18" s="587">
        <v>25236</v>
      </c>
      <c r="U18" s="588">
        <v>44303</v>
      </c>
      <c r="V18" s="588">
        <v>20302</v>
      </c>
      <c r="W18" s="588">
        <v>19736</v>
      </c>
      <c r="X18" s="588">
        <v>25079</v>
      </c>
      <c r="Y18" s="588">
        <v>22081</v>
      </c>
      <c r="Z18" s="587">
        <v>43499</v>
      </c>
      <c r="AA18" s="588">
        <v>63458</v>
      </c>
      <c r="AB18" s="604">
        <v>35442</v>
      </c>
      <c r="AC18" s="587">
        <v>18373</v>
      </c>
      <c r="AD18" s="587">
        <v>14975</v>
      </c>
      <c r="AE18" s="587">
        <v>17120</v>
      </c>
      <c r="AF18" s="588">
        <v>51682</v>
      </c>
      <c r="AG18" s="604">
        <v>28278</v>
      </c>
      <c r="AH18" s="588">
        <v>41780</v>
      </c>
      <c r="AI18" s="587">
        <v>33047</v>
      </c>
      <c r="AJ18" s="587">
        <v>33308</v>
      </c>
      <c r="AK18" s="588">
        <v>47753</v>
      </c>
      <c r="AL18" s="604">
        <v>46448</v>
      </c>
      <c r="AM18" s="588">
        <v>41945</v>
      </c>
      <c r="AN18" s="587">
        <v>30669</v>
      </c>
      <c r="AO18" s="587">
        <v>32280</v>
      </c>
      <c r="AP18" s="587">
        <v>251610</v>
      </c>
      <c r="AQ18" s="587">
        <v>14693</v>
      </c>
    </row>
    <row r="19" spans="1:43" s="568" customFormat="1" ht="17.25" customHeight="1">
      <c r="A19" s="589" t="s">
        <v>680</v>
      </c>
      <c r="B19" s="587">
        <v>17712</v>
      </c>
      <c r="C19" s="588"/>
      <c r="D19" s="588"/>
      <c r="E19" s="588"/>
      <c r="F19" s="587"/>
      <c r="G19" s="588"/>
      <c r="H19" s="588"/>
      <c r="I19" s="588"/>
      <c r="J19" s="588"/>
      <c r="K19" s="588">
        <v>1336</v>
      </c>
      <c r="L19" s="587">
        <v>1307</v>
      </c>
      <c r="M19" s="588"/>
      <c r="N19" s="588"/>
      <c r="O19" s="588"/>
      <c r="P19" s="588"/>
      <c r="Q19" s="587"/>
      <c r="R19" s="588"/>
      <c r="S19" s="588"/>
      <c r="T19" s="587"/>
      <c r="U19" s="588"/>
      <c r="V19" s="588">
        <v>1045</v>
      </c>
      <c r="W19" s="588"/>
      <c r="X19" s="588">
        <v>1162</v>
      </c>
      <c r="Y19" s="588">
        <v>1111</v>
      </c>
      <c r="Z19" s="587"/>
      <c r="AA19" s="588"/>
      <c r="AB19" s="604">
        <v>1057</v>
      </c>
      <c r="AC19" s="587">
        <v>868</v>
      </c>
      <c r="AD19" s="587">
        <v>742</v>
      </c>
      <c r="AE19" s="587">
        <v>890</v>
      </c>
      <c r="AF19" s="588"/>
      <c r="AG19" s="604"/>
      <c r="AH19" s="588"/>
      <c r="AI19" s="587"/>
      <c r="AJ19" s="587"/>
      <c r="AK19" s="588"/>
      <c r="AL19" s="604"/>
      <c r="AM19" s="588"/>
      <c r="AN19" s="587"/>
      <c r="AO19" s="587"/>
      <c r="AP19" s="587">
        <v>8194</v>
      </c>
      <c r="AQ19" s="587"/>
    </row>
    <row r="20" spans="1:43" s="568" customFormat="1" ht="17.25" customHeight="1">
      <c r="A20" s="589" t="s">
        <v>681</v>
      </c>
      <c r="B20" s="587">
        <v>122685</v>
      </c>
      <c r="C20" s="588">
        <v>75</v>
      </c>
      <c r="D20" s="588">
        <v>25</v>
      </c>
      <c r="E20" s="588"/>
      <c r="F20" s="587"/>
      <c r="G20" s="588">
        <v>100</v>
      </c>
      <c r="H20" s="588">
        <v>25</v>
      </c>
      <c r="I20" s="588">
        <v>25</v>
      </c>
      <c r="J20" s="588"/>
      <c r="K20" s="588"/>
      <c r="L20" s="587"/>
      <c r="M20" s="588">
        <v>25</v>
      </c>
      <c r="N20" s="588"/>
      <c r="O20" s="588">
        <v>25</v>
      </c>
      <c r="P20" s="588">
        <v>18672</v>
      </c>
      <c r="Q20" s="587">
        <v>50</v>
      </c>
      <c r="R20" s="588"/>
      <c r="S20" s="588">
        <v>25</v>
      </c>
      <c r="T20" s="587"/>
      <c r="U20" s="588"/>
      <c r="V20" s="588">
        <v>50</v>
      </c>
      <c r="W20" s="588">
        <v>25</v>
      </c>
      <c r="X20" s="588">
        <v>50</v>
      </c>
      <c r="Y20" s="588">
        <v>25</v>
      </c>
      <c r="Z20" s="587">
        <v>50</v>
      </c>
      <c r="AA20" s="588"/>
      <c r="AB20" s="604"/>
      <c r="AC20" s="587"/>
      <c r="AD20" s="587">
        <v>15422</v>
      </c>
      <c r="AE20" s="587"/>
      <c r="AF20" s="588">
        <v>25</v>
      </c>
      <c r="AG20" s="604">
        <v>50</v>
      </c>
      <c r="AH20" s="588">
        <v>25</v>
      </c>
      <c r="AI20" s="587">
        <v>50</v>
      </c>
      <c r="AJ20" s="587">
        <v>50</v>
      </c>
      <c r="AK20" s="588"/>
      <c r="AL20" s="604">
        <v>15142</v>
      </c>
      <c r="AM20" s="588"/>
      <c r="AN20" s="587"/>
      <c r="AO20" s="587">
        <v>25</v>
      </c>
      <c r="AP20" s="587">
        <v>72649</v>
      </c>
      <c r="AQ20" s="587"/>
    </row>
    <row r="21" spans="1:44" s="568" customFormat="1" ht="17.25" customHeight="1">
      <c r="A21" s="589" t="s">
        <v>682</v>
      </c>
      <c r="B21" s="587">
        <v>101891</v>
      </c>
      <c r="C21" s="588"/>
      <c r="D21" s="588"/>
      <c r="E21" s="588"/>
      <c r="F21" s="587"/>
      <c r="G21" s="588"/>
      <c r="H21" s="588"/>
      <c r="I21" s="588"/>
      <c r="J21" s="588"/>
      <c r="K21" s="588"/>
      <c r="L21" s="587"/>
      <c r="M21" s="588"/>
      <c r="N21" s="588"/>
      <c r="O21" s="588"/>
      <c r="P21" s="588"/>
      <c r="Q21" s="587"/>
      <c r="R21" s="588"/>
      <c r="S21" s="588"/>
      <c r="T21" s="587"/>
      <c r="U21" s="588"/>
      <c r="V21" s="588"/>
      <c r="W21" s="588">
        <v>17845</v>
      </c>
      <c r="X21" s="588"/>
      <c r="Y21" s="588"/>
      <c r="Z21" s="587"/>
      <c r="AA21" s="588">
        <v>1455</v>
      </c>
      <c r="AB21" s="604">
        <v>4392</v>
      </c>
      <c r="AC21" s="587"/>
      <c r="AD21" s="587">
        <v>13708</v>
      </c>
      <c r="AE21" s="587">
        <v>13390</v>
      </c>
      <c r="AF21" s="588"/>
      <c r="AG21" s="604"/>
      <c r="AH21" s="588"/>
      <c r="AI21" s="587"/>
      <c r="AJ21" s="587"/>
      <c r="AK21" s="588"/>
      <c r="AL21" s="604"/>
      <c r="AM21" s="588"/>
      <c r="AN21" s="587"/>
      <c r="AO21" s="587"/>
      <c r="AP21" s="587">
        <v>49647</v>
      </c>
      <c r="AQ21" s="587">
        <v>1454</v>
      </c>
      <c r="AR21" s="569"/>
    </row>
    <row r="22" spans="1:43" s="569" customFormat="1" ht="17.25" customHeight="1">
      <c r="A22" s="589" t="s">
        <v>683</v>
      </c>
      <c r="B22" s="587">
        <v>282765</v>
      </c>
      <c r="C22" s="588">
        <v>3735</v>
      </c>
      <c r="D22" s="588">
        <v>2919</v>
      </c>
      <c r="E22" s="588">
        <v>1785</v>
      </c>
      <c r="F22" s="587">
        <v>3016</v>
      </c>
      <c r="G22" s="588">
        <v>1021</v>
      </c>
      <c r="H22" s="588">
        <v>1896</v>
      </c>
      <c r="I22" s="588">
        <v>2676</v>
      </c>
      <c r="J22" s="588">
        <v>2112</v>
      </c>
      <c r="K22" s="588">
        <v>2431</v>
      </c>
      <c r="L22" s="587">
        <v>1304</v>
      </c>
      <c r="M22" s="588">
        <v>1577</v>
      </c>
      <c r="N22" s="588">
        <v>3769</v>
      </c>
      <c r="O22" s="588">
        <v>9062</v>
      </c>
      <c r="P22" s="588">
        <v>3047</v>
      </c>
      <c r="Q22" s="587">
        <v>2232</v>
      </c>
      <c r="R22" s="588">
        <v>638</v>
      </c>
      <c r="S22" s="588">
        <v>1646</v>
      </c>
      <c r="T22" s="587">
        <v>2173</v>
      </c>
      <c r="U22" s="588">
        <v>703</v>
      </c>
      <c r="V22" s="588">
        <v>1499</v>
      </c>
      <c r="W22" s="588">
        <v>2227</v>
      </c>
      <c r="X22" s="588">
        <v>5109</v>
      </c>
      <c r="Y22" s="588">
        <v>2263</v>
      </c>
      <c r="Z22" s="587">
        <v>1351</v>
      </c>
      <c r="AA22" s="588">
        <v>2648</v>
      </c>
      <c r="AB22" s="604">
        <v>2502</v>
      </c>
      <c r="AC22" s="587">
        <v>11287</v>
      </c>
      <c r="AD22" s="587">
        <v>5178</v>
      </c>
      <c r="AE22" s="587">
        <v>2177</v>
      </c>
      <c r="AF22" s="588">
        <v>8073</v>
      </c>
      <c r="AG22" s="604">
        <v>7606</v>
      </c>
      <c r="AH22" s="588">
        <v>16611</v>
      </c>
      <c r="AI22" s="587">
        <v>18055</v>
      </c>
      <c r="AJ22" s="587">
        <v>50213</v>
      </c>
      <c r="AK22" s="588">
        <v>870</v>
      </c>
      <c r="AL22" s="604">
        <v>3713</v>
      </c>
      <c r="AM22" s="588">
        <v>14231</v>
      </c>
      <c r="AN22" s="587">
        <v>1574</v>
      </c>
      <c r="AO22" s="587">
        <v>3582</v>
      </c>
      <c r="AP22" s="587">
        <v>73666</v>
      </c>
      <c r="AQ22" s="587">
        <v>591</v>
      </c>
    </row>
    <row r="23" spans="1:44" s="569" customFormat="1" ht="17.25" customHeight="1">
      <c r="A23" s="589" t="s">
        <v>684</v>
      </c>
      <c r="B23" s="587">
        <v>3556</v>
      </c>
      <c r="C23" s="588">
        <v>128</v>
      </c>
      <c r="D23" s="588">
        <v>12</v>
      </c>
      <c r="E23" s="588">
        <v>25</v>
      </c>
      <c r="F23" s="587"/>
      <c r="G23" s="588">
        <v>133</v>
      </c>
      <c r="H23" s="588">
        <v>17</v>
      </c>
      <c r="I23" s="588">
        <v>2</v>
      </c>
      <c r="J23" s="588"/>
      <c r="K23" s="588"/>
      <c r="L23" s="587"/>
      <c r="M23" s="588">
        <v>93</v>
      </c>
      <c r="N23" s="588">
        <v>10</v>
      </c>
      <c r="O23" s="588">
        <v>23</v>
      </c>
      <c r="P23" s="588">
        <v>139</v>
      </c>
      <c r="Q23" s="587">
        <v>47</v>
      </c>
      <c r="R23" s="588">
        <v>27</v>
      </c>
      <c r="S23" s="588">
        <v>2</v>
      </c>
      <c r="T23" s="587">
        <v>10</v>
      </c>
      <c r="U23" s="588">
        <v>80</v>
      </c>
      <c r="V23" s="588">
        <v>4</v>
      </c>
      <c r="W23" s="588">
        <v>32</v>
      </c>
      <c r="X23" s="588">
        <v>24</v>
      </c>
      <c r="Y23" s="588">
        <v>17</v>
      </c>
      <c r="Z23" s="587">
        <v>27</v>
      </c>
      <c r="AA23" s="588">
        <v>121</v>
      </c>
      <c r="AB23" s="604">
        <v>17</v>
      </c>
      <c r="AC23" s="587">
        <v>37</v>
      </c>
      <c r="AD23" s="587">
        <v>218</v>
      </c>
      <c r="AE23" s="587">
        <v>2</v>
      </c>
      <c r="AF23" s="588">
        <v>120</v>
      </c>
      <c r="AG23" s="604">
        <v>8</v>
      </c>
      <c r="AH23" s="588">
        <v>21</v>
      </c>
      <c r="AI23" s="587">
        <v>37</v>
      </c>
      <c r="AJ23" s="587">
        <v>81</v>
      </c>
      <c r="AK23" s="588">
        <v>95</v>
      </c>
      <c r="AL23" s="604">
        <v>337</v>
      </c>
      <c r="AM23" s="588">
        <v>3</v>
      </c>
      <c r="AN23" s="587">
        <v>2</v>
      </c>
      <c r="AO23" s="587">
        <v>2</v>
      </c>
      <c r="AP23" s="587">
        <v>1593</v>
      </c>
      <c r="AQ23" s="587">
        <v>10</v>
      </c>
      <c r="AR23" s="568"/>
    </row>
    <row r="24" spans="1:44" s="569" customFormat="1" ht="17.25" customHeight="1">
      <c r="A24" s="589" t="s">
        <v>685</v>
      </c>
      <c r="B24" s="587">
        <v>110088</v>
      </c>
      <c r="C24" s="588">
        <v>9327</v>
      </c>
      <c r="D24" s="588">
        <v>2194</v>
      </c>
      <c r="E24" s="588">
        <v>2062</v>
      </c>
      <c r="F24" s="587">
        <v>2097</v>
      </c>
      <c r="G24" s="588">
        <v>5472</v>
      </c>
      <c r="H24" s="588">
        <v>1656</v>
      </c>
      <c r="I24" s="588">
        <v>1852</v>
      </c>
      <c r="J24" s="588">
        <v>1766</v>
      </c>
      <c r="K24" s="588">
        <v>1692</v>
      </c>
      <c r="L24" s="587">
        <v>1914</v>
      </c>
      <c r="M24" s="588">
        <v>3698</v>
      </c>
      <c r="N24" s="588">
        <v>2096</v>
      </c>
      <c r="O24" s="588">
        <v>2043</v>
      </c>
      <c r="P24" s="588">
        <v>1855</v>
      </c>
      <c r="Q24" s="587">
        <v>2210</v>
      </c>
      <c r="R24" s="588">
        <v>3432</v>
      </c>
      <c r="S24" s="588">
        <v>2191</v>
      </c>
      <c r="T24" s="587">
        <v>1725</v>
      </c>
      <c r="U24" s="588">
        <v>3544</v>
      </c>
      <c r="V24" s="588">
        <v>1304</v>
      </c>
      <c r="W24" s="588">
        <v>1568</v>
      </c>
      <c r="X24" s="588">
        <v>1649</v>
      </c>
      <c r="Y24" s="588">
        <v>1616</v>
      </c>
      <c r="Z24" s="587">
        <v>1772</v>
      </c>
      <c r="AA24" s="587">
        <v>4181</v>
      </c>
      <c r="AB24" s="587">
        <v>1597</v>
      </c>
      <c r="AC24" s="587">
        <v>1586</v>
      </c>
      <c r="AD24" s="587">
        <v>1334</v>
      </c>
      <c r="AE24" s="587">
        <v>1322</v>
      </c>
      <c r="AF24" s="587">
        <v>3665</v>
      </c>
      <c r="AG24" s="587">
        <v>1946</v>
      </c>
      <c r="AH24" s="587">
        <v>2094</v>
      </c>
      <c r="AI24" s="587">
        <v>1782</v>
      </c>
      <c r="AJ24" s="587">
        <v>2077</v>
      </c>
      <c r="AK24" s="587">
        <v>2765</v>
      </c>
      <c r="AL24" s="587">
        <v>2055</v>
      </c>
      <c r="AM24" s="587">
        <v>2036</v>
      </c>
      <c r="AN24" s="587">
        <v>1933</v>
      </c>
      <c r="AO24" s="587">
        <v>1788</v>
      </c>
      <c r="AP24" s="587">
        <v>16322</v>
      </c>
      <c r="AQ24" s="587">
        <v>880</v>
      </c>
      <c r="AR24" s="568"/>
    </row>
    <row r="25" spans="1:43" s="568" customFormat="1" ht="17.25" customHeight="1">
      <c r="A25" s="589" t="s">
        <v>686</v>
      </c>
      <c r="B25" s="591">
        <v>597393</v>
      </c>
      <c r="C25" s="592">
        <v>85671</v>
      </c>
      <c r="D25" s="592">
        <v>22260</v>
      </c>
      <c r="E25" s="592">
        <v>18003</v>
      </c>
      <c r="F25" s="591">
        <v>20849</v>
      </c>
      <c r="G25" s="592">
        <v>33762</v>
      </c>
      <c r="H25" s="592">
        <v>7440</v>
      </c>
      <c r="I25" s="592">
        <v>8849</v>
      </c>
      <c r="J25" s="592">
        <v>11066</v>
      </c>
      <c r="K25" s="592">
        <v>11396</v>
      </c>
      <c r="L25" s="591">
        <v>9663</v>
      </c>
      <c r="M25" s="592">
        <v>15516</v>
      </c>
      <c r="N25" s="592">
        <v>14663</v>
      </c>
      <c r="O25" s="592">
        <v>13987</v>
      </c>
      <c r="P25" s="592">
        <v>12023</v>
      </c>
      <c r="Q25" s="591">
        <v>23689</v>
      </c>
      <c r="R25" s="592">
        <v>9359</v>
      </c>
      <c r="S25" s="592">
        <v>8887</v>
      </c>
      <c r="T25" s="591">
        <v>6500</v>
      </c>
      <c r="U25" s="592">
        <v>9171</v>
      </c>
      <c r="V25" s="592">
        <v>4449</v>
      </c>
      <c r="W25" s="592">
        <v>5450</v>
      </c>
      <c r="X25" s="592">
        <v>9535</v>
      </c>
      <c r="Y25" s="592">
        <v>7435</v>
      </c>
      <c r="Z25" s="591">
        <v>10563</v>
      </c>
      <c r="AA25" s="592">
        <v>10476</v>
      </c>
      <c r="AB25" s="605">
        <v>6816</v>
      </c>
      <c r="AC25" s="591">
        <v>4146</v>
      </c>
      <c r="AD25" s="591">
        <v>2403</v>
      </c>
      <c r="AE25" s="591">
        <v>3792</v>
      </c>
      <c r="AF25" s="592">
        <v>14145</v>
      </c>
      <c r="AG25" s="605">
        <v>10623</v>
      </c>
      <c r="AH25" s="592">
        <v>10065</v>
      </c>
      <c r="AI25" s="591">
        <v>8433</v>
      </c>
      <c r="AJ25" s="591">
        <v>12231</v>
      </c>
      <c r="AK25" s="592">
        <v>19326</v>
      </c>
      <c r="AL25" s="605">
        <v>17949</v>
      </c>
      <c r="AM25" s="592">
        <v>17962</v>
      </c>
      <c r="AN25" s="591">
        <v>6907</v>
      </c>
      <c r="AO25" s="591">
        <v>13142</v>
      </c>
      <c r="AP25" s="591">
        <v>56697</v>
      </c>
      <c r="AQ25" s="591">
        <v>2094</v>
      </c>
    </row>
    <row r="26" spans="1:43" s="568" customFormat="1" ht="17.25" customHeight="1">
      <c r="A26" s="589" t="s">
        <v>687</v>
      </c>
      <c r="B26" s="591">
        <v>2937</v>
      </c>
      <c r="C26" s="592">
        <v>822</v>
      </c>
      <c r="D26" s="592"/>
      <c r="E26" s="592">
        <v>20</v>
      </c>
      <c r="F26" s="591">
        <v>20</v>
      </c>
      <c r="G26" s="592">
        <v>220</v>
      </c>
      <c r="H26" s="592"/>
      <c r="I26" s="592"/>
      <c r="J26" s="592">
        <v>30</v>
      </c>
      <c r="K26" s="592">
        <v>20</v>
      </c>
      <c r="L26" s="591">
        <v>20</v>
      </c>
      <c r="M26" s="592">
        <v>20</v>
      </c>
      <c r="N26" s="592"/>
      <c r="O26" s="592"/>
      <c r="P26" s="592">
        <v>30</v>
      </c>
      <c r="Q26" s="591">
        <v>60</v>
      </c>
      <c r="R26" s="592">
        <v>160</v>
      </c>
      <c r="S26" s="592">
        <v>50</v>
      </c>
      <c r="T26" s="591"/>
      <c r="U26" s="592">
        <v>40</v>
      </c>
      <c r="V26" s="592"/>
      <c r="W26" s="592">
        <v>30</v>
      </c>
      <c r="X26" s="592"/>
      <c r="Y26" s="592">
        <v>30</v>
      </c>
      <c r="Z26" s="591">
        <v>20</v>
      </c>
      <c r="AA26" s="592">
        <v>60</v>
      </c>
      <c r="AB26" s="605">
        <v>30</v>
      </c>
      <c r="AC26" s="591">
        <v>140</v>
      </c>
      <c r="AD26" s="591">
        <v>40</v>
      </c>
      <c r="AE26" s="591">
        <v>20</v>
      </c>
      <c r="AF26" s="592">
        <v>255</v>
      </c>
      <c r="AG26" s="605"/>
      <c r="AH26" s="592"/>
      <c r="AI26" s="591">
        <v>100</v>
      </c>
      <c r="AJ26" s="591">
        <v>40</v>
      </c>
      <c r="AK26" s="592">
        <v>40</v>
      </c>
      <c r="AL26" s="605">
        <v>20</v>
      </c>
      <c r="AM26" s="592"/>
      <c r="AN26" s="591"/>
      <c r="AO26" s="591"/>
      <c r="AP26" s="591">
        <v>520</v>
      </c>
      <c r="AQ26" s="591">
        <v>80</v>
      </c>
    </row>
    <row r="27" spans="1:43" s="568" customFormat="1" ht="17.25" customHeight="1">
      <c r="A27" s="589" t="s">
        <v>688</v>
      </c>
      <c r="B27" s="591">
        <v>59989</v>
      </c>
      <c r="C27" s="592">
        <v>7098</v>
      </c>
      <c r="D27" s="592">
        <v>1865</v>
      </c>
      <c r="E27" s="592">
        <v>1428</v>
      </c>
      <c r="F27" s="591">
        <v>1670</v>
      </c>
      <c r="G27" s="592">
        <v>2290</v>
      </c>
      <c r="H27" s="592">
        <v>883</v>
      </c>
      <c r="I27" s="592">
        <v>1215</v>
      </c>
      <c r="J27" s="592">
        <v>840</v>
      </c>
      <c r="K27" s="592">
        <v>1215</v>
      </c>
      <c r="L27" s="591">
        <v>1003</v>
      </c>
      <c r="M27" s="592">
        <v>1941</v>
      </c>
      <c r="N27" s="592">
        <v>1456</v>
      </c>
      <c r="O27" s="592">
        <v>1048</v>
      </c>
      <c r="P27" s="592">
        <v>599</v>
      </c>
      <c r="Q27" s="591">
        <v>1355</v>
      </c>
      <c r="R27" s="592">
        <v>735</v>
      </c>
      <c r="S27" s="592">
        <v>936</v>
      </c>
      <c r="T27" s="591">
        <v>838</v>
      </c>
      <c r="U27" s="592">
        <v>693</v>
      </c>
      <c r="V27" s="592">
        <v>945</v>
      </c>
      <c r="W27" s="592">
        <v>2434</v>
      </c>
      <c r="X27" s="592">
        <v>1225</v>
      </c>
      <c r="Y27" s="592">
        <v>1950</v>
      </c>
      <c r="Z27" s="591">
        <v>1294</v>
      </c>
      <c r="AA27" s="592">
        <v>1233</v>
      </c>
      <c r="AB27" s="596">
        <v>1197</v>
      </c>
      <c r="AC27" s="591">
        <v>609</v>
      </c>
      <c r="AD27" s="591">
        <v>1077</v>
      </c>
      <c r="AE27" s="591">
        <v>527</v>
      </c>
      <c r="AF27" s="592">
        <v>805</v>
      </c>
      <c r="AG27" s="596">
        <v>814</v>
      </c>
      <c r="AH27" s="591">
        <v>928</v>
      </c>
      <c r="AI27" s="591">
        <v>805</v>
      </c>
      <c r="AJ27" s="591">
        <v>638</v>
      </c>
      <c r="AK27" s="592">
        <v>753</v>
      </c>
      <c r="AL27" s="596">
        <v>1252</v>
      </c>
      <c r="AM27" s="591">
        <v>580</v>
      </c>
      <c r="AN27" s="591">
        <v>1280</v>
      </c>
      <c r="AO27" s="591">
        <v>1085</v>
      </c>
      <c r="AP27" s="591">
        <v>8996</v>
      </c>
      <c r="AQ27" s="591">
        <v>452</v>
      </c>
    </row>
    <row r="28" spans="1:43" s="568" customFormat="1" ht="17.25" customHeight="1">
      <c r="A28" s="589" t="s">
        <v>689</v>
      </c>
      <c r="B28" s="591">
        <v>4026670</v>
      </c>
      <c r="C28" s="592">
        <v>422879</v>
      </c>
      <c r="D28" s="592">
        <v>96864</v>
      </c>
      <c r="E28" s="592">
        <v>79184</v>
      </c>
      <c r="F28" s="591">
        <v>87059</v>
      </c>
      <c r="G28" s="592">
        <v>450000</v>
      </c>
      <c r="H28" s="592">
        <v>44573</v>
      </c>
      <c r="I28" s="592">
        <v>69594</v>
      </c>
      <c r="J28" s="592">
        <v>75456</v>
      </c>
      <c r="K28" s="592">
        <v>62758</v>
      </c>
      <c r="L28" s="591">
        <v>64658</v>
      </c>
      <c r="M28" s="592">
        <v>178929</v>
      </c>
      <c r="N28" s="592">
        <v>72997</v>
      </c>
      <c r="O28" s="592">
        <v>54210</v>
      </c>
      <c r="P28" s="592">
        <v>45343</v>
      </c>
      <c r="Q28" s="591">
        <v>112797</v>
      </c>
      <c r="R28" s="592">
        <v>145978</v>
      </c>
      <c r="S28" s="592">
        <v>54217</v>
      </c>
      <c r="T28" s="591">
        <v>45132</v>
      </c>
      <c r="U28" s="592">
        <v>142490</v>
      </c>
      <c r="V28" s="592">
        <v>43629</v>
      </c>
      <c r="W28" s="592">
        <v>40995</v>
      </c>
      <c r="X28" s="592">
        <v>54690</v>
      </c>
      <c r="Y28" s="592">
        <v>59147</v>
      </c>
      <c r="Z28" s="591">
        <v>86385</v>
      </c>
      <c r="AA28" s="591">
        <v>151466</v>
      </c>
      <c r="AB28" s="591">
        <v>73576</v>
      </c>
      <c r="AC28" s="591">
        <v>29449</v>
      </c>
      <c r="AD28" s="591">
        <v>29085</v>
      </c>
      <c r="AE28" s="591">
        <v>49102</v>
      </c>
      <c r="AF28" s="591">
        <v>102023</v>
      </c>
      <c r="AG28" s="591">
        <v>64796</v>
      </c>
      <c r="AH28" s="591">
        <v>71126</v>
      </c>
      <c r="AI28" s="591">
        <v>47502</v>
      </c>
      <c r="AJ28" s="591">
        <v>51742</v>
      </c>
      <c r="AK28" s="591">
        <v>44364</v>
      </c>
      <c r="AL28" s="591">
        <v>60589</v>
      </c>
      <c r="AM28" s="591">
        <v>53139</v>
      </c>
      <c r="AN28" s="591">
        <v>34858</v>
      </c>
      <c r="AO28" s="591">
        <v>50511</v>
      </c>
      <c r="AP28" s="591">
        <v>516754</v>
      </c>
      <c r="AQ28" s="591">
        <v>6622</v>
      </c>
    </row>
    <row r="29" spans="1:43" s="568" customFormat="1" ht="17.25" customHeight="1">
      <c r="A29" s="589" t="s">
        <v>690</v>
      </c>
      <c r="B29" s="591">
        <v>1188141</v>
      </c>
      <c r="C29" s="592">
        <v>187774</v>
      </c>
      <c r="D29" s="592">
        <v>57063</v>
      </c>
      <c r="E29" s="592">
        <v>39629</v>
      </c>
      <c r="F29" s="591">
        <v>49889</v>
      </c>
      <c r="G29" s="592">
        <v>71744</v>
      </c>
      <c r="H29" s="592">
        <v>16977</v>
      </c>
      <c r="I29" s="592">
        <v>18654</v>
      </c>
      <c r="J29" s="592">
        <v>25555</v>
      </c>
      <c r="K29" s="592">
        <v>23843</v>
      </c>
      <c r="L29" s="591">
        <v>17125</v>
      </c>
      <c r="M29" s="592">
        <v>28639</v>
      </c>
      <c r="N29" s="592">
        <v>32851</v>
      </c>
      <c r="O29" s="592">
        <v>19808</v>
      </c>
      <c r="P29" s="592">
        <v>22951</v>
      </c>
      <c r="Q29" s="591">
        <v>46401</v>
      </c>
      <c r="R29" s="592">
        <v>21008</v>
      </c>
      <c r="S29" s="592">
        <v>19526</v>
      </c>
      <c r="T29" s="591">
        <v>17379</v>
      </c>
      <c r="U29" s="592">
        <v>17485</v>
      </c>
      <c r="V29" s="592">
        <v>11507</v>
      </c>
      <c r="W29" s="592">
        <v>10233</v>
      </c>
      <c r="X29" s="592">
        <v>17972</v>
      </c>
      <c r="Y29" s="592">
        <v>14635</v>
      </c>
      <c r="Z29" s="591">
        <v>26866</v>
      </c>
      <c r="AA29" s="592">
        <v>21179</v>
      </c>
      <c r="AB29" s="596">
        <v>11628</v>
      </c>
      <c r="AC29" s="591">
        <v>7183</v>
      </c>
      <c r="AD29" s="591">
        <v>4651</v>
      </c>
      <c r="AE29" s="591">
        <v>6782</v>
      </c>
      <c r="AF29" s="592">
        <v>23799</v>
      </c>
      <c r="AG29" s="596">
        <v>19703</v>
      </c>
      <c r="AH29" s="591">
        <v>19380</v>
      </c>
      <c r="AI29" s="591">
        <v>14575</v>
      </c>
      <c r="AJ29" s="591">
        <v>20194</v>
      </c>
      <c r="AK29" s="592">
        <v>19162</v>
      </c>
      <c r="AL29" s="596">
        <v>26139</v>
      </c>
      <c r="AM29" s="591">
        <v>28920</v>
      </c>
      <c r="AN29" s="591">
        <v>12446</v>
      </c>
      <c r="AO29" s="591">
        <v>30301</v>
      </c>
      <c r="AP29" s="591">
        <v>103825</v>
      </c>
      <c r="AQ29" s="591">
        <v>2764</v>
      </c>
    </row>
    <row r="30" spans="1:43" s="568" customFormat="1" ht="17.25" customHeight="1">
      <c r="A30" s="589" t="s">
        <v>691</v>
      </c>
      <c r="B30" s="587">
        <v>327708</v>
      </c>
      <c r="C30" s="592">
        <v>22576</v>
      </c>
      <c r="D30" s="592">
        <v>325</v>
      </c>
      <c r="E30" s="592">
        <v>1433</v>
      </c>
      <c r="F30" s="591">
        <v>1351</v>
      </c>
      <c r="G30" s="592">
        <v>13703</v>
      </c>
      <c r="H30" s="592">
        <v>1347</v>
      </c>
      <c r="I30" s="592">
        <v>6416</v>
      </c>
      <c r="J30" s="592">
        <v>4853</v>
      </c>
      <c r="K30" s="592">
        <v>3629</v>
      </c>
      <c r="L30" s="591">
        <v>4295</v>
      </c>
      <c r="M30" s="592">
        <v>1644</v>
      </c>
      <c r="N30" s="592">
        <v>1925</v>
      </c>
      <c r="O30" s="592">
        <v>2357</v>
      </c>
      <c r="P30" s="592">
        <v>785</v>
      </c>
      <c r="Q30" s="587">
        <v>2360</v>
      </c>
      <c r="R30" s="592">
        <v>351</v>
      </c>
      <c r="S30" s="592">
        <v>1373</v>
      </c>
      <c r="T30" s="587">
        <v>871</v>
      </c>
      <c r="U30" s="592">
        <v>744</v>
      </c>
      <c r="V30" s="592">
        <v>2519</v>
      </c>
      <c r="W30" s="592">
        <v>1557</v>
      </c>
      <c r="X30" s="592">
        <v>3474</v>
      </c>
      <c r="Y30" s="592">
        <v>439</v>
      </c>
      <c r="Z30" s="587">
        <v>1366</v>
      </c>
      <c r="AA30" s="592">
        <v>6815</v>
      </c>
      <c r="AB30" s="596">
        <v>4317</v>
      </c>
      <c r="AC30" s="591">
        <v>1228</v>
      </c>
      <c r="AD30" s="591">
        <v>8650</v>
      </c>
      <c r="AE30" s="587">
        <v>3817</v>
      </c>
      <c r="AF30" s="592">
        <v>1636</v>
      </c>
      <c r="AG30" s="596">
        <v>3134</v>
      </c>
      <c r="AH30" s="591">
        <v>3408</v>
      </c>
      <c r="AI30" s="591">
        <v>3102</v>
      </c>
      <c r="AJ30" s="591">
        <v>4979</v>
      </c>
      <c r="AK30" s="592">
        <v>850</v>
      </c>
      <c r="AL30" s="596">
        <v>2011</v>
      </c>
      <c r="AM30" s="591">
        <v>1926</v>
      </c>
      <c r="AN30" s="591">
        <v>2308</v>
      </c>
      <c r="AO30" s="591">
        <v>1400</v>
      </c>
      <c r="AP30" s="591">
        <v>196435</v>
      </c>
      <c r="AQ30" s="591"/>
    </row>
    <row r="31" spans="1:43" s="568" customFormat="1" ht="17.25" customHeight="1">
      <c r="A31" s="589" t="s">
        <v>692</v>
      </c>
      <c r="B31" s="587">
        <v>2783002</v>
      </c>
      <c r="C31" s="592">
        <v>156720</v>
      </c>
      <c r="D31" s="592">
        <v>170675</v>
      </c>
      <c r="E31" s="592">
        <v>96435</v>
      </c>
      <c r="F31" s="591">
        <v>155177</v>
      </c>
      <c r="G31" s="592">
        <v>43420</v>
      </c>
      <c r="H31" s="592">
        <v>38418</v>
      </c>
      <c r="I31" s="592">
        <v>43796</v>
      </c>
      <c r="J31" s="592">
        <v>63903</v>
      </c>
      <c r="K31" s="592">
        <v>51488</v>
      </c>
      <c r="L31" s="591">
        <v>45695</v>
      </c>
      <c r="M31" s="592">
        <v>19701</v>
      </c>
      <c r="N31" s="592">
        <v>118580</v>
      </c>
      <c r="O31" s="592">
        <v>85897</v>
      </c>
      <c r="P31" s="592">
        <v>68623</v>
      </c>
      <c r="Q31" s="587">
        <v>138748</v>
      </c>
      <c r="R31" s="592">
        <v>8123</v>
      </c>
      <c r="S31" s="592">
        <v>55848</v>
      </c>
      <c r="T31" s="587">
        <v>55626</v>
      </c>
      <c r="U31" s="592">
        <v>4952</v>
      </c>
      <c r="V31" s="592">
        <v>24022</v>
      </c>
      <c r="W31" s="592">
        <v>12989</v>
      </c>
      <c r="X31" s="592">
        <v>38036</v>
      </c>
      <c r="Y31" s="592">
        <v>37165</v>
      </c>
      <c r="Z31" s="587">
        <v>47627</v>
      </c>
      <c r="AA31" s="592">
        <v>14627</v>
      </c>
      <c r="AB31" s="596">
        <v>18450</v>
      </c>
      <c r="AC31" s="591">
        <v>14861</v>
      </c>
      <c r="AD31" s="591">
        <v>8417</v>
      </c>
      <c r="AE31" s="587">
        <v>8617</v>
      </c>
      <c r="AF31" s="592">
        <v>61507</v>
      </c>
      <c r="AG31" s="596">
        <v>85130</v>
      </c>
      <c r="AH31" s="591">
        <v>58939</v>
      </c>
      <c r="AI31" s="591">
        <v>73057</v>
      </c>
      <c r="AJ31" s="591">
        <v>85767</v>
      </c>
      <c r="AK31" s="592">
        <v>41855</v>
      </c>
      <c r="AL31" s="596">
        <v>104251</v>
      </c>
      <c r="AM31" s="591">
        <v>108658</v>
      </c>
      <c r="AN31" s="591">
        <v>59219</v>
      </c>
      <c r="AO31" s="591">
        <v>108008</v>
      </c>
      <c r="AP31" s="591">
        <v>346201</v>
      </c>
      <c r="AQ31" s="591">
        <v>3776</v>
      </c>
    </row>
    <row r="32" spans="1:43" s="568" customFormat="1" ht="17.25" customHeight="1">
      <c r="A32" s="589" t="s">
        <v>693</v>
      </c>
      <c r="B32" s="587">
        <v>442025</v>
      </c>
      <c r="C32" s="592">
        <v>44472</v>
      </c>
      <c r="D32" s="592">
        <v>6450</v>
      </c>
      <c r="E32" s="592">
        <v>3791</v>
      </c>
      <c r="F32" s="591">
        <v>2199</v>
      </c>
      <c r="G32" s="592">
        <v>5014</v>
      </c>
      <c r="H32" s="592">
        <v>1030</v>
      </c>
      <c r="I32" s="592">
        <v>4003</v>
      </c>
      <c r="J32" s="592">
        <v>5749</v>
      </c>
      <c r="K32" s="592">
        <v>4531</v>
      </c>
      <c r="L32" s="591">
        <v>2552</v>
      </c>
      <c r="M32" s="592">
        <v>3291</v>
      </c>
      <c r="N32" s="592">
        <v>7564</v>
      </c>
      <c r="O32" s="592">
        <v>14485</v>
      </c>
      <c r="P32" s="592">
        <v>13681</v>
      </c>
      <c r="Q32" s="587">
        <v>3407</v>
      </c>
      <c r="R32" s="592">
        <v>2787</v>
      </c>
      <c r="S32" s="592">
        <v>4879</v>
      </c>
      <c r="T32" s="587">
        <v>5076</v>
      </c>
      <c r="U32" s="592">
        <v>2506</v>
      </c>
      <c r="V32" s="592">
        <v>5986</v>
      </c>
      <c r="W32" s="592">
        <v>2172</v>
      </c>
      <c r="X32" s="592">
        <v>3065</v>
      </c>
      <c r="Y32" s="592">
        <v>1562</v>
      </c>
      <c r="Z32" s="587">
        <v>3730</v>
      </c>
      <c r="AA32" s="592">
        <v>28656</v>
      </c>
      <c r="AB32" s="596">
        <v>18437</v>
      </c>
      <c r="AC32" s="591">
        <v>9537</v>
      </c>
      <c r="AD32" s="591">
        <v>4137</v>
      </c>
      <c r="AE32" s="587">
        <v>6832</v>
      </c>
      <c r="AF32" s="592">
        <v>5401</v>
      </c>
      <c r="AG32" s="596">
        <v>7348</v>
      </c>
      <c r="AH32" s="591">
        <v>15736</v>
      </c>
      <c r="AI32" s="591">
        <v>8371</v>
      </c>
      <c r="AJ32" s="591">
        <v>14741</v>
      </c>
      <c r="AK32" s="592">
        <v>18283</v>
      </c>
      <c r="AL32" s="596">
        <v>6926</v>
      </c>
      <c r="AM32" s="591">
        <v>6566</v>
      </c>
      <c r="AN32" s="591">
        <v>3181</v>
      </c>
      <c r="AO32" s="591">
        <v>9231</v>
      </c>
      <c r="AP32" s="591">
        <v>122594</v>
      </c>
      <c r="AQ32" s="591">
        <v>2066</v>
      </c>
    </row>
    <row r="33" spans="1:43" s="568" customFormat="1" ht="17.25" customHeight="1">
      <c r="A33" s="589" t="s">
        <v>694</v>
      </c>
      <c r="B33" s="587">
        <v>409422</v>
      </c>
      <c r="C33" s="592">
        <v>121339</v>
      </c>
      <c r="D33" s="592">
        <v>15297</v>
      </c>
      <c r="E33" s="592">
        <v>1975</v>
      </c>
      <c r="F33" s="591">
        <v>4063</v>
      </c>
      <c r="G33" s="592">
        <v>8562</v>
      </c>
      <c r="H33" s="592">
        <v>2885</v>
      </c>
      <c r="I33" s="592">
        <v>2161</v>
      </c>
      <c r="J33" s="592">
        <v>10641</v>
      </c>
      <c r="K33" s="592">
        <v>2468</v>
      </c>
      <c r="L33" s="591">
        <v>2250</v>
      </c>
      <c r="M33" s="592">
        <v>20010</v>
      </c>
      <c r="N33" s="592">
        <v>8857</v>
      </c>
      <c r="O33" s="592">
        <v>4189</v>
      </c>
      <c r="P33" s="592">
        <v>3553</v>
      </c>
      <c r="Q33" s="587">
        <v>8934</v>
      </c>
      <c r="R33" s="592">
        <v>7913</v>
      </c>
      <c r="S33" s="592">
        <v>652</v>
      </c>
      <c r="T33" s="587">
        <v>49</v>
      </c>
      <c r="U33" s="592">
        <v>9129</v>
      </c>
      <c r="V33" s="592">
        <v>858</v>
      </c>
      <c r="W33" s="592">
        <v>1949</v>
      </c>
      <c r="X33" s="592">
        <v>1392</v>
      </c>
      <c r="Y33" s="592">
        <v>7506</v>
      </c>
      <c r="Z33" s="587">
        <v>7134</v>
      </c>
      <c r="AA33" s="592">
        <v>24454</v>
      </c>
      <c r="AB33" s="596">
        <v>10557</v>
      </c>
      <c r="AC33" s="591">
        <v>872</v>
      </c>
      <c r="AD33" s="591">
        <v>5377</v>
      </c>
      <c r="AE33" s="587">
        <v>6522</v>
      </c>
      <c r="AF33" s="592">
        <v>1472</v>
      </c>
      <c r="AG33" s="596">
        <v>8607</v>
      </c>
      <c r="AH33" s="591">
        <v>5745</v>
      </c>
      <c r="AI33" s="591">
        <v>1155</v>
      </c>
      <c r="AJ33" s="591">
        <v>15419</v>
      </c>
      <c r="AK33" s="592">
        <v>29429</v>
      </c>
      <c r="AL33" s="596">
        <v>4721</v>
      </c>
      <c r="AM33" s="591">
        <v>3036</v>
      </c>
      <c r="AN33" s="591">
        <v>3060</v>
      </c>
      <c r="AO33" s="591">
        <v>2980</v>
      </c>
      <c r="AP33" s="591">
        <v>26669</v>
      </c>
      <c r="AQ33" s="591">
        <v>5581</v>
      </c>
    </row>
    <row r="34" spans="1:43" s="568" customFormat="1" ht="17.25" customHeight="1">
      <c r="A34" s="589" t="s">
        <v>695</v>
      </c>
      <c r="B34" s="587">
        <v>10268</v>
      </c>
      <c r="C34" s="592">
        <v>1319</v>
      </c>
      <c r="D34" s="592">
        <v>338</v>
      </c>
      <c r="E34" s="592">
        <v>252</v>
      </c>
      <c r="F34" s="591">
        <v>100</v>
      </c>
      <c r="G34" s="592">
        <v>221</v>
      </c>
      <c r="H34" s="592">
        <v>100</v>
      </c>
      <c r="I34" s="592">
        <v>50</v>
      </c>
      <c r="J34" s="592">
        <v>101</v>
      </c>
      <c r="K34" s="592"/>
      <c r="L34" s="591">
        <v>303</v>
      </c>
      <c r="M34" s="592">
        <v>150</v>
      </c>
      <c r="N34" s="592">
        <v>105</v>
      </c>
      <c r="O34" s="592">
        <v>275</v>
      </c>
      <c r="P34" s="592">
        <v>307</v>
      </c>
      <c r="Q34" s="587">
        <v>145</v>
      </c>
      <c r="R34" s="592">
        <v>27</v>
      </c>
      <c r="S34" s="592">
        <v>643</v>
      </c>
      <c r="T34" s="587">
        <v>354</v>
      </c>
      <c r="U34" s="592">
        <v>5</v>
      </c>
      <c r="V34" s="592">
        <v>59</v>
      </c>
      <c r="W34" s="592">
        <v>8</v>
      </c>
      <c r="X34" s="592">
        <v>35</v>
      </c>
      <c r="Y34" s="592">
        <v>174</v>
      </c>
      <c r="Z34" s="587">
        <v>613</v>
      </c>
      <c r="AA34" s="592">
        <v>17</v>
      </c>
      <c r="AB34" s="596"/>
      <c r="AC34" s="591">
        <v>1</v>
      </c>
      <c r="AD34" s="591">
        <v>1</v>
      </c>
      <c r="AE34" s="587"/>
      <c r="AF34" s="592"/>
      <c r="AG34" s="596"/>
      <c r="AH34" s="591">
        <v>39</v>
      </c>
      <c r="AI34" s="591">
        <v>69</v>
      </c>
      <c r="AJ34" s="591"/>
      <c r="AK34" s="592">
        <v>2587</v>
      </c>
      <c r="AL34" s="596">
        <v>338</v>
      </c>
      <c r="AM34" s="591">
        <v>100</v>
      </c>
      <c r="AN34" s="591">
        <v>11</v>
      </c>
      <c r="AO34" s="591">
        <v>104</v>
      </c>
      <c r="AP34" s="591">
        <v>1267</v>
      </c>
      <c r="AQ34" s="591">
        <v>50</v>
      </c>
    </row>
    <row r="35" spans="1:43" s="568" customFormat="1" ht="17.25" customHeight="1">
      <c r="A35" s="589" t="s">
        <v>696</v>
      </c>
      <c r="B35" s="587">
        <v>9767</v>
      </c>
      <c r="C35" s="592">
        <v>-56266</v>
      </c>
      <c r="D35" s="592">
        <v>24322</v>
      </c>
      <c r="E35" s="592">
        <v>14386</v>
      </c>
      <c r="F35" s="591">
        <v>23129</v>
      </c>
      <c r="G35" s="592">
        <v>-596</v>
      </c>
      <c r="H35" s="592">
        <v>157</v>
      </c>
      <c r="I35" s="592">
        <v>376</v>
      </c>
      <c r="J35" s="592">
        <v>1109</v>
      </c>
      <c r="K35" s="592">
        <v>97</v>
      </c>
      <c r="L35" s="591"/>
      <c r="M35" s="592">
        <v>-11732</v>
      </c>
      <c r="N35" s="592">
        <v>9432</v>
      </c>
      <c r="O35" s="592">
        <v>3577</v>
      </c>
      <c r="P35" s="592">
        <v>706</v>
      </c>
      <c r="Q35" s="587">
        <v>1061</v>
      </c>
      <c r="R35" s="592">
        <v>716</v>
      </c>
      <c r="S35" s="592">
        <v>123</v>
      </c>
      <c r="T35" s="587">
        <v>-839</v>
      </c>
      <c r="U35" s="592">
        <v>7309</v>
      </c>
      <c r="V35" s="592">
        <v>-1709</v>
      </c>
      <c r="W35" s="592"/>
      <c r="X35" s="592"/>
      <c r="Y35" s="592">
        <v>-2334</v>
      </c>
      <c r="Z35" s="587">
        <v>-3266</v>
      </c>
      <c r="AA35" s="592">
        <v>-4040</v>
      </c>
      <c r="AB35" s="596">
        <v>1443</v>
      </c>
      <c r="AC35" s="591">
        <v>1004</v>
      </c>
      <c r="AD35" s="591">
        <v>916</v>
      </c>
      <c r="AE35" s="587">
        <v>-49</v>
      </c>
      <c r="AF35" s="592">
        <v>668</v>
      </c>
      <c r="AG35" s="596">
        <v>433</v>
      </c>
      <c r="AH35" s="591">
        <v>121</v>
      </c>
      <c r="AI35" s="591">
        <v>-542</v>
      </c>
      <c r="AJ35" s="591">
        <v>45</v>
      </c>
      <c r="AK35" s="592">
        <v>542</v>
      </c>
      <c r="AL35" s="596">
        <v>844</v>
      </c>
      <c r="AM35" s="591">
        <v>-3</v>
      </c>
      <c r="AN35" s="591">
        <v>-472</v>
      </c>
      <c r="AO35" s="591">
        <v>383</v>
      </c>
      <c r="AP35" s="591">
        <v>-723</v>
      </c>
      <c r="AQ35" s="591">
        <v>-562</v>
      </c>
    </row>
    <row r="36" spans="1:43" s="568" customFormat="1" ht="17.25" customHeight="1">
      <c r="A36" s="586" t="s">
        <v>767</v>
      </c>
      <c r="B36" s="591">
        <v>2344566</v>
      </c>
      <c r="C36" s="592">
        <v>263393</v>
      </c>
      <c r="D36" s="592">
        <v>38806</v>
      </c>
      <c r="E36" s="592">
        <v>43622</v>
      </c>
      <c r="F36" s="591">
        <v>42536</v>
      </c>
      <c r="G36" s="592">
        <v>84706</v>
      </c>
      <c r="H36" s="592">
        <v>19925</v>
      </c>
      <c r="I36" s="592">
        <v>14743</v>
      </c>
      <c r="J36" s="592">
        <v>20598</v>
      </c>
      <c r="K36" s="592">
        <v>29599</v>
      </c>
      <c r="L36" s="591">
        <v>14428</v>
      </c>
      <c r="M36" s="592">
        <v>84765</v>
      </c>
      <c r="N36" s="592">
        <v>75636</v>
      </c>
      <c r="O36" s="592">
        <v>54515</v>
      </c>
      <c r="P36" s="592">
        <v>40732</v>
      </c>
      <c r="Q36" s="591">
        <v>68506</v>
      </c>
      <c r="R36" s="592">
        <v>139377</v>
      </c>
      <c r="S36" s="592">
        <v>19307</v>
      </c>
      <c r="T36" s="591">
        <v>61535</v>
      </c>
      <c r="U36" s="592">
        <v>28078</v>
      </c>
      <c r="V36" s="592">
        <v>20837</v>
      </c>
      <c r="W36" s="592">
        <v>21966</v>
      </c>
      <c r="X36" s="592">
        <v>22695</v>
      </c>
      <c r="Y36" s="592">
        <v>29090</v>
      </c>
      <c r="Z36" s="591">
        <v>52531</v>
      </c>
      <c r="AA36" s="592">
        <v>57243</v>
      </c>
      <c r="AB36" s="596">
        <v>36387</v>
      </c>
      <c r="AC36" s="591">
        <v>28016</v>
      </c>
      <c r="AD36" s="591">
        <v>17001</v>
      </c>
      <c r="AE36" s="591">
        <v>19676</v>
      </c>
      <c r="AF36" s="592">
        <v>48786</v>
      </c>
      <c r="AG36" s="596">
        <v>31400</v>
      </c>
      <c r="AH36" s="591">
        <v>108651</v>
      </c>
      <c r="AI36" s="591">
        <v>16233</v>
      </c>
      <c r="AJ36" s="591">
        <v>42514</v>
      </c>
      <c r="AK36" s="592">
        <v>55088</v>
      </c>
      <c r="AL36" s="596">
        <v>85941</v>
      </c>
      <c r="AM36" s="591">
        <v>24877</v>
      </c>
      <c r="AN36" s="591">
        <v>68820</v>
      </c>
      <c r="AO36" s="591">
        <v>25759</v>
      </c>
      <c r="AP36" s="591">
        <v>292955</v>
      </c>
      <c r="AQ36" s="591">
        <v>93293</v>
      </c>
    </row>
    <row r="37" spans="1:43" s="568" customFormat="1" ht="17.25" customHeight="1">
      <c r="A37" s="589" t="s">
        <v>698</v>
      </c>
      <c r="B37" s="591">
        <v>63576</v>
      </c>
      <c r="C37" s="592">
        <v>3539</v>
      </c>
      <c r="D37" s="592">
        <v>600</v>
      </c>
      <c r="E37" s="592">
        <v>210</v>
      </c>
      <c r="F37" s="591">
        <v>2318</v>
      </c>
      <c r="G37" s="592">
        <v>720</v>
      </c>
      <c r="H37" s="592">
        <v>150</v>
      </c>
      <c r="I37" s="592">
        <v>150</v>
      </c>
      <c r="J37" s="592">
        <v>150</v>
      </c>
      <c r="K37" s="592">
        <v>150</v>
      </c>
      <c r="L37" s="591">
        <v>150</v>
      </c>
      <c r="M37" s="592">
        <v>522</v>
      </c>
      <c r="N37" s="592">
        <v>271</v>
      </c>
      <c r="O37" s="592">
        <v>235</v>
      </c>
      <c r="P37" s="592">
        <v>602</v>
      </c>
      <c r="Q37" s="591">
        <v>478</v>
      </c>
      <c r="R37" s="592">
        <v>4480</v>
      </c>
      <c r="S37" s="592">
        <v>167</v>
      </c>
      <c r="T37" s="591">
        <v>1752</v>
      </c>
      <c r="U37" s="592">
        <v>690</v>
      </c>
      <c r="V37" s="592">
        <v>1350</v>
      </c>
      <c r="W37" s="592">
        <v>1490</v>
      </c>
      <c r="X37" s="592">
        <v>910</v>
      </c>
      <c r="Y37" s="592">
        <v>1215</v>
      </c>
      <c r="Z37" s="591">
        <v>3599</v>
      </c>
      <c r="AA37" s="592">
        <v>1420</v>
      </c>
      <c r="AB37" s="605">
        <v>2120</v>
      </c>
      <c r="AC37" s="591">
        <v>682</v>
      </c>
      <c r="AD37" s="591">
        <v>892</v>
      </c>
      <c r="AE37" s="591">
        <v>1217</v>
      </c>
      <c r="AF37" s="592">
        <v>3844</v>
      </c>
      <c r="AG37" s="605">
        <v>1020</v>
      </c>
      <c r="AH37" s="592">
        <v>2071</v>
      </c>
      <c r="AI37" s="591">
        <v>694</v>
      </c>
      <c r="AJ37" s="591">
        <v>478</v>
      </c>
      <c r="AK37" s="592">
        <v>1200</v>
      </c>
      <c r="AL37" s="605">
        <v>2210</v>
      </c>
      <c r="AM37" s="592">
        <v>1705</v>
      </c>
      <c r="AN37" s="591">
        <v>150</v>
      </c>
      <c r="AO37" s="591">
        <v>676</v>
      </c>
      <c r="AP37" s="591">
        <v>16430</v>
      </c>
      <c r="AQ37" s="591">
        <v>870</v>
      </c>
    </row>
    <row r="38" spans="1:43" s="568" customFormat="1" ht="17.25" customHeight="1">
      <c r="A38" s="589" t="s">
        <v>699</v>
      </c>
      <c r="B38" s="591">
        <v>12695</v>
      </c>
      <c r="C38" s="592">
        <v>30</v>
      </c>
      <c r="D38" s="592">
        <v>8</v>
      </c>
      <c r="E38" s="592">
        <v>8</v>
      </c>
      <c r="F38" s="591">
        <v>8</v>
      </c>
      <c r="G38" s="592">
        <v>1593</v>
      </c>
      <c r="H38" s="592">
        <v>109</v>
      </c>
      <c r="I38" s="592">
        <v>140</v>
      </c>
      <c r="J38" s="592">
        <v>189</v>
      </c>
      <c r="K38" s="592">
        <v>135</v>
      </c>
      <c r="L38" s="591">
        <v>140</v>
      </c>
      <c r="M38" s="592">
        <v>793</v>
      </c>
      <c r="N38" s="592">
        <v>159</v>
      </c>
      <c r="O38" s="592">
        <v>128</v>
      </c>
      <c r="P38" s="592">
        <v>442</v>
      </c>
      <c r="Q38" s="591">
        <v>225</v>
      </c>
      <c r="R38" s="592">
        <v>513</v>
      </c>
      <c r="S38" s="592">
        <v>101</v>
      </c>
      <c r="T38" s="591">
        <v>96</v>
      </c>
      <c r="U38" s="592">
        <v>793</v>
      </c>
      <c r="V38" s="592">
        <v>108</v>
      </c>
      <c r="W38" s="592">
        <v>105</v>
      </c>
      <c r="X38" s="592">
        <v>181</v>
      </c>
      <c r="Y38" s="592">
        <v>470</v>
      </c>
      <c r="Z38" s="591">
        <v>475</v>
      </c>
      <c r="AA38" s="592">
        <v>612</v>
      </c>
      <c r="AB38" s="605">
        <v>180</v>
      </c>
      <c r="AC38" s="591">
        <v>94</v>
      </c>
      <c r="AD38" s="591">
        <v>102</v>
      </c>
      <c r="AE38" s="591">
        <v>88</v>
      </c>
      <c r="AF38" s="592">
        <v>928</v>
      </c>
      <c r="AG38" s="605">
        <v>158</v>
      </c>
      <c r="AH38" s="592">
        <v>125</v>
      </c>
      <c r="AI38" s="591">
        <v>111</v>
      </c>
      <c r="AJ38" s="591">
        <v>133</v>
      </c>
      <c r="AK38" s="592">
        <v>632</v>
      </c>
      <c r="AL38" s="605">
        <v>197</v>
      </c>
      <c r="AM38" s="592">
        <v>107</v>
      </c>
      <c r="AN38" s="591">
        <v>110</v>
      </c>
      <c r="AO38" s="591">
        <v>122</v>
      </c>
      <c r="AP38" s="591">
        <v>2046</v>
      </c>
      <c r="AQ38" s="591">
        <v>0</v>
      </c>
    </row>
    <row r="39" spans="1:43" s="568" customFormat="1" ht="17.25" customHeight="1">
      <c r="A39" s="589" t="s">
        <v>768</v>
      </c>
      <c r="B39" s="591">
        <v>24526</v>
      </c>
      <c r="C39" s="592">
        <v>12716</v>
      </c>
      <c r="D39" s="592">
        <v>31</v>
      </c>
      <c r="E39" s="592">
        <v>102</v>
      </c>
      <c r="F39" s="591">
        <v>652</v>
      </c>
      <c r="G39" s="592">
        <v>1477</v>
      </c>
      <c r="H39" s="592">
        <v>20</v>
      </c>
      <c r="I39" s="592">
        <v>38</v>
      </c>
      <c r="J39" s="592">
        <v>20</v>
      </c>
      <c r="K39" s="592">
        <v>115</v>
      </c>
      <c r="L39" s="591">
        <v>0</v>
      </c>
      <c r="M39" s="592">
        <v>338</v>
      </c>
      <c r="N39" s="592">
        <v>10</v>
      </c>
      <c r="O39" s="592">
        <v>30</v>
      </c>
      <c r="P39" s="592">
        <v>60</v>
      </c>
      <c r="Q39" s="591">
        <v>160</v>
      </c>
      <c r="R39" s="592">
        <v>482</v>
      </c>
      <c r="S39" s="592">
        <v>140</v>
      </c>
      <c r="T39" s="591">
        <v>110</v>
      </c>
      <c r="U39" s="592">
        <v>2378</v>
      </c>
      <c r="V39" s="592">
        <v>140</v>
      </c>
      <c r="W39" s="592">
        <v>55</v>
      </c>
      <c r="X39" s="592">
        <v>135</v>
      </c>
      <c r="Y39" s="592">
        <v>162</v>
      </c>
      <c r="Z39" s="591">
        <v>973</v>
      </c>
      <c r="AA39" s="592">
        <v>115</v>
      </c>
      <c r="AB39" s="605">
        <v>165</v>
      </c>
      <c r="AC39" s="591">
        <v>82</v>
      </c>
      <c r="AD39" s="591">
        <v>15</v>
      </c>
      <c r="AE39" s="591">
        <v>146</v>
      </c>
      <c r="AF39" s="592">
        <v>934</v>
      </c>
      <c r="AG39" s="605">
        <v>70</v>
      </c>
      <c r="AH39" s="592">
        <v>103</v>
      </c>
      <c r="AI39" s="591">
        <v>21</v>
      </c>
      <c r="AJ39" s="591">
        <v>25</v>
      </c>
      <c r="AK39" s="592">
        <v>55</v>
      </c>
      <c r="AL39" s="605">
        <v>0</v>
      </c>
      <c r="AM39" s="592">
        <v>15</v>
      </c>
      <c r="AN39" s="591">
        <v>0</v>
      </c>
      <c r="AO39" s="591">
        <v>0</v>
      </c>
      <c r="AP39" s="591">
        <v>2378</v>
      </c>
      <c r="AQ39" s="591">
        <v>60</v>
      </c>
    </row>
    <row r="40" spans="1:43" s="570" customFormat="1" ht="17.25" customHeight="1">
      <c r="A40" s="593" t="s">
        <v>769</v>
      </c>
      <c r="B40" s="594">
        <v>680</v>
      </c>
      <c r="C40" s="595"/>
      <c r="D40" s="595"/>
      <c r="E40" s="595"/>
      <c r="F40" s="594"/>
      <c r="G40" s="595"/>
      <c r="H40" s="595"/>
      <c r="I40" s="595"/>
      <c r="J40" s="595"/>
      <c r="K40" s="595"/>
      <c r="L40" s="594"/>
      <c r="M40" s="595"/>
      <c r="N40" s="595"/>
      <c r="O40" s="595"/>
      <c r="P40" s="595"/>
      <c r="Q40" s="594"/>
      <c r="R40" s="595"/>
      <c r="S40" s="595"/>
      <c r="T40" s="594"/>
      <c r="U40" s="595"/>
      <c r="V40" s="595"/>
      <c r="W40" s="595"/>
      <c r="X40" s="595">
        <v>95</v>
      </c>
      <c r="Y40" s="595"/>
      <c r="Z40" s="594"/>
      <c r="AA40" s="595"/>
      <c r="AB40" s="606"/>
      <c r="AC40" s="594">
        <v>230</v>
      </c>
      <c r="AD40" s="594">
        <v>43</v>
      </c>
      <c r="AE40" s="594"/>
      <c r="AF40" s="595"/>
      <c r="AG40" s="606">
        <v>23</v>
      </c>
      <c r="AH40" s="595">
        <v>30</v>
      </c>
      <c r="AI40" s="594">
        <v>18</v>
      </c>
      <c r="AJ40" s="594">
        <v>18</v>
      </c>
      <c r="AK40" s="595"/>
      <c r="AL40" s="606"/>
      <c r="AM40" s="595"/>
      <c r="AN40" s="594"/>
      <c r="AO40" s="594"/>
      <c r="AP40" s="594">
        <v>223</v>
      </c>
      <c r="AQ40" s="594"/>
    </row>
    <row r="41" spans="1:43" s="568" customFormat="1" ht="17.25" customHeight="1">
      <c r="A41" s="589" t="s">
        <v>702</v>
      </c>
      <c r="B41" s="587">
        <v>1712</v>
      </c>
      <c r="C41" s="592">
        <v>307</v>
      </c>
      <c r="D41" s="592"/>
      <c r="E41" s="592"/>
      <c r="F41" s="591"/>
      <c r="G41" s="592">
        <v>388</v>
      </c>
      <c r="H41" s="592"/>
      <c r="I41" s="592"/>
      <c r="J41" s="592"/>
      <c r="K41" s="592"/>
      <c r="L41" s="591"/>
      <c r="M41" s="592"/>
      <c r="N41" s="592">
        <v>30</v>
      </c>
      <c r="O41" s="592"/>
      <c r="P41" s="592"/>
      <c r="Q41" s="587">
        <v>180</v>
      </c>
      <c r="R41" s="592">
        <v>90</v>
      </c>
      <c r="S41" s="592"/>
      <c r="T41" s="587"/>
      <c r="U41" s="592"/>
      <c r="V41" s="592"/>
      <c r="W41" s="592"/>
      <c r="X41" s="592"/>
      <c r="Y41" s="592"/>
      <c r="Z41" s="587"/>
      <c r="AA41" s="592">
        <v>100</v>
      </c>
      <c r="AB41" s="605"/>
      <c r="AC41" s="591">
        <v>500</v>
      </c>
      <c r="AD41" s="591"/>
      <c r="AE41" s="587"/>
      <c r="AF41" s="592"/>
      <c r="AG41" s="605"/>
      <c r="AH41" s="592"/>
      <c r="AI41" s="591"/>
      <c r="AJ41" s="591"/>
      <c r="AK41" s="592">
        <v>32</v>
      </c>
      <c r="AL41" s="605">
        <v>79</v>
      </c>
      <c r="AM41" s="592"/>
      <c r="AN41" s="591"/>
      <c r="AO41" s="591"/>
      <c r="AP41" s="591">
        <v>5</v>
      </c>
      <c r="AQ41" s="591"/>
    </row>
    <row r="42" spans="1:43" s="568" customFormat="1" ht="17.25" customHeight="1">
      <c r="A42" s="589" t="s">
        <v>703</v>
      </c>
      <c r="B42" s="587">
        <v>9762</v>
      </c>
      <c r="C42" s="592">
        <v>824</v>
      </c>
      <c r="D42" s="592">
        <v>211</v>
      </c>
      <c r="E42" s="592">
        <v>158</v>
      </c>
      <c r="F42" s="591">
        <v>487</v>
      </c>
      <c r="G42" s="592">
        <v>394</v>
      </c>
      <c r="H42" s="592">
        <v>155</v>
      </c>
      <c r="I42" s="592">
        <v>127</v>
      </c>
      <c r="J42" s="592">
        <v>481</v>
      </c>
      <c r="K42" s="592">
        <v>172</v>
      </c>
      <c r="L42" s="591">
        <v>128</v>
      </c>
      <c r="M42" s="592">
        <v>142</v>
      </c>
      <c r="N42" s="592">
        <v>160</v>
      </c>
      <c r="O42" s="592">
        <v>325</v>
      </c>
      <c r="P42" s="592">
        <v>135</v>
      </c>
      <c r="Q42" s="587">
        <v>214</v>
      </c>
      <c r="R42" s="592">
        <v>149</v>
      </c>
      <c r="S42" s="592">
        <v>142</v>
      </c>
      <c r="T42" s="587">
        <v>353</v>
      </c>
      <c r="U42" s="592">
        <v>109</v>
      </c>
      <c r="V42" s="592">
        <v>394</v>
      </c>
      <c r="W42" s="592">
        <v>70</v>
      </c>
      <c r="X42" s="592">
        <v>128</v>
      </c>
      <c r="Y42" s="592">
        <v>113</v>
      </c>
      <c r="Z42" s="587">
        <v>141</v>
      </c>
      <c r="AA42" s="592">
        <v>537</v>
      </c>
      <c r="AB42" s="605">
        <v>77</v>
      </c>
      <c r="AC42" s="591">
        <v>61</v>
      </c>
      <c r="AD42" s="591">
        <v>34</v>
      </c>
      <c r="AE42" s="587">
        <v>71</v>
      </c>
      <c r="AF42" s="592">
        <v>388</v>
      </c>
      <c r="AG42" s="605">
        <v>296</v>
      </c>
      <c r="AH42" s="592">
        <v>98</v>
      </c>
      <c r="AI42" s="591">
        <v>90</v>
      </c>
      <c r="AJ42" s="591">
        <v>87</v>
      </c>
      <c r="AK42" s="592">
        <v>109</v>
      </c>
      <c r="AL42" s="605">
        <v>113</v>
      </c>
      <c r="AM42" s="592">
        <v>156</v>
      </c>
      <c r="AN42" s="591">
        <v>670</v>
      </c>
      <c r="AO42" s="591">
        <v>166</v>
      </c>
      <c r="AP42" s="591">
        <v>1063</v>
      </c>
      <c r="AQ42" s="591">
        <v>34</v>
      </c>
    </row>
    <row r="43" spans="1:43" s="568" customFormat="1" ht="17.25" customHeight="1">
      <c r="A43" s="589" t="s">
        <v>704</v>
      </c>
      <c r="B43" s="587">
        <v>1534</v>
      </c>
      <c r="C43" s="592">
        <v>499</v>
      </c>
      <c r="D43" s="592"/>
      <c r="E43" s="592"/>
      <c r="F43" s="591"/>
      <c r="G43" s="592"/>
      <c r="H43" s="592"/>
      <c r="I43" s="592"/>
      <c r="J43" s="592"/>
      <c r="K43" s="592"/>
      <c r="L43" s="591"/>
      <c r="M43" s="592"/>
      <c r="N43" s="592"/>
      <c r="O43" s="592"/>
      <c r="P43" s="592"/>
      <c r="Q43" s="587"/>
      <c r="R43" s="592">
        <v>300</v>
      </c>
      <c r="S43" s="592"/>
      <c r="T43" s="587"/>
      <c r="U43" s="592"/>
      <c r="V43" s="592"/>
      <c r="W43" s="592"/>
      <c r="X43" s="592"/>
      <c r="Y43" s="592"/>
      <c r="Z43" s="587"/>
      <c r="AA43" s="592"/>
      <c r="AB43" s="605"/>
      <c r="AC43" s="591">
        <v>31</v>
      </c>
      <c r="AD43" s="591"/>
      <c r="AE43" s="587"/>
      <c r="AF43" s="592">
        <v>194</v>
      </c>
      <c r="AG43" s="605"/>
      <c r="AH43" s="592"/>
      <c r="AI43" s="591"/>
      <c r="AJ43" s="591"/>
      <c r="AK43" s="592"/>
      <c r="AL43" s="605"/>
      <c r="AM43" s="592"/>
      <c r="AN43" s="591"/>
      <c r="AO43" s="591"/>
      <c r="AP43" s="591">
        <v>510</v>
      </c>
      <c r="AQ43" s="591"/>
    </row>
    <row r="44" spans="1:43" s="568" customFormat="1" ht="17.25" customHeight="1">
      <c r="A44" s="589" t="s">
        <v>770</v>
      </c>
      <c r="B44" s="587">
        <v>1000</v>
      </c>
      <c r="C44" s="592">
        <v>90</v>
      </c>
      <c r="D44" s="592"/>
      <c r="E44" s="592"/>
      <c r="F44" s="591"/>
      <c r="G44" s="592">
        <v>70</v>
      </c>
      <c r="H44" s="592"/>
      <c r="I44" s="592">
        <v>20</v>
      </c>
      <c r="J44" s="592"/>
      <c r="K44" s="592"/>
      <c r="L44" s="591"/>
      <c r="M44" s="592">
        <v>50</v>
      </c>
      <c r="N44" s="592"/>
      <c r="O44" s="592">
        <v>30</v>
      </c>
      <c r="P44" s="592">
        <v>30</v>
      </c>
      <c r="Q44" s="587">
        <v>50</v>
      </c>
      <c r="R44" s="592"/>
      <c r="S44" s="592"/>
      <c r="T44" s="587">
        <v>20</v>
      </c>
      <c r="U44" s="592">
        <v>50</v>
      </c>
      <c r="V44" s="592"/>
      <c r="W44" s="592">
        <v>20</v>
      </c>
      <c r="X44" s="592"/>
      <c r="Y44" s="592">
        <v>30</v>
      </c>
      <c r="Z44" s="587"/>
      <c r="AA44" s="592">
        <v>20</v>
      </c>
      <c r="AB44" s="591">
        <v>20</v>
      </c>
      <c r="AC44" s="591"/>
      <c r="AD44" s="591">
        <v>37</v>
      </c>
      <c r="AE44" s="587"/>
      <c r="AF44" s="592">
        <v>80</v>
      </c>
      <c r="AG44" s="605">
        <v>30</v>
      </c>
      <c r="AH44" s="592"/>
      <c r="AI44" s="591"/>
      <c r="AJ44" s="591"/>
      <c r="AK44" s="592">
        <v>40</v>
      </c>
      <c r="AL44" s="605">
        <v>20</v>
      </c>
      <c r="AM44" s="592"/>
      <c r="AN44" s="591"/>
      <c r="AO44" s="591">
        <v>20</v>
      </c>
      <c r="AP44" s="591">
        <v>198</v>
      </c>
      <c r="AQ44" s="591">
        <v>75</v>
      </c>
    </row>
    <row r="45" spans="1:43" s="568" customFormat="1" ht="17.25" customHeight="1">
      <c r="A45" s="589" t="s">
        <v>706</v>
      </c>
      <c r="B45" s="587">
        <v>8000</v>
      </c>
      <c r="C45" s="592"/>
      <c r="D45" s="592"/>
      <c r="E45" s="592"/>
      <c r="F45" s="591"/>
      <c r="G45" s="592"/>
      <c r="H45" s="592"/>
      <c r="I45" s="592"/>
      <c r="J45" s="592"/>
      <c r="K45" s="592">
        <v>315</v>
      </c>
      <c r="L45" s="591"/>
      <c r="M45" s="592"/>
      <c r="N45" s="592"/>
      <c r="O45" s="592"/>
      <c r="P45" s="592"/>
      <c r="Q45" s="587"/>
      <c r="R45" s="592"/>
      <c r="S45" s="592"/>
      <c r="T45" s="587"/>
      <c r="U45" s="592">
        <v>2400</v>
      </c>
      <c r="V45" s="592"/>
      <c r="W45" s="592"/>
      <c r="X45" s="592">
        <v>295</v>
      </c>
      <c r="Y45" s="592"/>
      <c r="Z45" s="587"/>
      <c r="AA45" s="592">
        <v>398</v>
      </c>
      <c r="AB45" s="591">
        <v>1854</v>
      </c>
      <c r="AC45" s="591"/>
      <c r="AD45" s="591"/>
      <c r="AE45" s="587"/>
      <c r="AF45" s="592"/>
      <c r="AG45" s="605">
        <v>675</v>
      </c>
      <c r="AH45" s="592"/>
      <c r="AI45" s="591"/>
      <c r="AJ45" s="591"/>
      <c r="AK45" s="592"/>
      <c r="AL45" s="605"/>
      <c r="AM45" s="592"/>
      <c r="AN45" s="591"/>
      <c r="AO45" s="591"/>
      <c r="AP45" s="591">
        <v>2063</v>
      </c>
      <c r="AQ45" s="591"/>
    </row>
    <row r="46" spans="1:43" s="568" customFormat="1" ht="17.25" customHeight="1">
      <c r="A46" s="589" t="s">
        <v>707</v>
      </c>
      <c r="B46" s="587">
        <v>17716</v>
      </c>
      <c r="C46" s="592">
        <v>3261</v>
      </c>
      <c r="D46" s="592">
        <v>61</v>
      </c>
      <c r="E46" s="592">
        <v>792</v>
      </c>
      <c r="F46" s="591">
        <v>314</v>
      </c>
      <c r="G46" s="592">
        <v>745</v>
      </c>
      <c r="H46" s="592">
        <v>55</v>
      </c>
      <c r="I46" s="592">
        <v>5</v>
      </c>
      <c r="J46" s="592">
        <v>510</v>
      </c>
      <c r="K46" s="592">
        <v>808</v>
      </c>
      <c r="L46" s="591">
        <v>7</v>
      </c>
      <c r="M46" s="592">
        <v>632</v>
      </c>
      <c r="N46" s="592">
        <v>8</v>
      </c>
      <c r="O46" s="592">
        <v>56</v>
      </c>
      <c r="P46" s="592">
        <v>506</v>
      </c>
      <c r="Q46" s="587">
        <v>673</v>
      </c>
      <c r="R46" s="592">
        <v>752</v>
      </c>
      <c r="S46" s="592">
        <v>266</v>
      </c>
      <c r="T46" s="587">
        <v>33</v>
      </c>
      <c r="U46" s="592">
        <v>562</v>
      </c>
      <c r="V46" s="592">
        <v>215</v>
      </c>
      <c r="W46" s="592">
        <v>120</v>
      </c>
      <c r="X46" s="592">
        <v>106</v>
      </c>
      <c r="Y46" s="592">
        <v>206</v>
      </c>
      <c r="Z46" s="587">
        <v>417</v>
      </c>
      <c r="AA46" s="592">
        <v>314</v>
      </c>
      <c r="AB46" s="591">
        <v>39</v>
      </c>
      <c r="AC46" s="591">
        <v>566</v>
      </c>
      <c r="AD46" s="591">
        <v>55</v>
      </c>
      <c r="AE46" s="587">
        <v>145</v>
      </c>
      <c r="AF46" s="592">
        <v>681</v>
      </c>
      <c r="AG46" s="605">
        <v>268</v>
      </c>
      <c r="AH46" s="592">
        <v>261</v>
      </c>
      <c r="AI46" s="591">
        <v>54</v>
      </c>
      <c r="AJ46" s="591">
        <v>4</v>
      </c>
      <c r="AK46" s="592">
        <v>157</v>
      </c>
      <c r="AL46" s="605">
        <v>11</v>
      </c>
      <c r="AM46" s="592">
        <v>207</v>
      </c>
      <c r="AN46" s="591">
        <v>2</v>
      </c>
      <c r="AO46" s="591">
        <v>348</v>
      </c>
      <c r="AP46" s="591">
        <v>3484</v>
      </c>
      <c r="AQ46" s="591">
        <v>10</v>
      </c>
    </row>
    <row r="47" spans="1:43" s="568" customFormat="1" ht="17.25" customHeight="1">
      <c r="A47" s="589" t="s">
        <v>708</v>
      </c>
      <c r="B47" s="591">
        <v>100000</v>
      </c>
      <c r="C47" s="592">
        <v>3851</v>
      </c>
      <c r="D47" s="592">
        <v>3317</v>
      </c>
      <c r="E47" s="592">
        <v>4791</v>
      </c>
      <c r="F47" s="591">
        <v>2525</v>
      </c>
      <c r="G47" s="592">
        <v>2138</v>
      </c>
      <c r="H47" s="592">
        <v>2891</v>
      </c>
      <c r="I47" s="592">
        <v>3848</v>
      </c>
      <c r="J47" s="592">
        <v>1913</v>
      </c>
      <c r="K47" s="592">
        <v>1644</v>
      </c>
      <c r="L47" s="591">
        <v>1111</v>
      </c>
      <c r="M47" s="592">
        <v>458</v>
      </c>
      <c r="N47" s="592">
        <v>2748</v>
      </c>
      <c r="O47" s="592">
        <v>1209</v>
      </c>
      <c r="P47" s="592">
        <v>1208</v>
      </c>
      <c r="Q47" s="591">
        <v>3393</v>
      </c>
      <c r="R47" s="592">
        <v>356</v>
      </c>
      <c r="S47" s="592">
        <v>6453</v>
      </c>
      <c r="T47" s="591">
        <v>4273</v>
      </c>
      <c r="U47" s="592">
        <v>233</v>
      </c>
      <c r="V47" s="592">
        <v>1910</v>
      </c>
      <c r="W47" s="592">
        <v>5809</v>
      </c>
      <c r="X47" s="592">
        <v>6397</v>
      </c>
      <c r="Y47" s="592">
        <v>920</v>
      </c>
      <c r="Z47" s="591">
        <v>2692</v>
      </c>
      <c r="AA47" s="592">
        <v>780</v>
      </c>
      <c r="AB47" s="591">
        <v>1588</v>
      </c>
      <c r="AC47" s="591">
        <v>2718</v>
      </c>
      <c r="AD47" s="591">
        <v>502</v>
      </c>
      <c r="AE47" s="591">
        <v>447</v>
      </c>
      <c r="AF47" s="592">
        <v>1018</v>
      </c>
      <c r="AG47" s="605">
        <v>1393</v>
      </c>
      <c r="AH47" s="592">
        <v>1457</v>
      </c>
      <c r="AI47" s="591">
        <v>1661</v>
      </c>
      <c r="AJ47" s="591">
        <v>1136</v>
      </c>
      <c r="AK47" s="592">
        <v>683</v>
      </c>
      <c r="AL47" s="605">
        <v>1555</v>
      </c>
      <c r="AM47" s="592">
        <v>1538</v>
      </c>
      <c r="AN47" s="591">
        <v>1841</v>
      </c>
      <c r="AO47" s="591">
        <v>3164</v>
      </c>
      <c r="AP47" s="591">
        <v>12406</v>
      </c>
      <c r="AQ47" s="591">
        <v>25</v>
      </c>
    </row>
    <row r="48" spans="1:43" s="568" customFormat="1" ht="17.25" customHeight="1">
      <c r="A48" s="589" t="s">
        <v>709</v>
      </c>
      <c r="B48" s="591">
        <v>30000</v>
      </c>
      <c r="C48" s="592">
        <v>1800</v>
      </c>
      <c r="D48" s="592">
        <v>900</v>
      </c>
      <c r="E48" s="592">
        <v>700</v>
      </c>
      <c r="F48" s="591">
        <v>1000</v>
      </c>
      <c r="G48" s="592">
        <v>200</v>
      </c>
      <c r="H48" s="592">
        <v>300</v>
      </c>
      <c r="I48" s="592">
        <v>200</v>
      </c>
      <c r="J48" s="592">
        <v>512</v>
      </c>
      <c r="K48" s="592">
        <v>600</v>
      </c>
      <c r="L48" s="591">
        <v>300</v>
      </c>
      <c r="M48" s="592">
        <v>300</v>
      </c>
      <c r="N48" s="592">
        <v>500</v>
      </c>
      <c r="O48" s="592">
        <v>711</v>
      </c>
      <c r="P48" s="592">
        <v>1000</v>
      </c>
      <c r="Q48" s="591">
        <v>900</v>
      </c>
      <c r="R48" s="592">
        <v>200</v>
      </c>
      <c r="S48" s="592">
        <v>500</v>
      </c>
      <c r="T48" s="591">
        <v>620</v>
      </c>
      <c r="U48" s="592">
        <v>300</v>
      </c>
      <c r="V48" s="592">
        <v>650</v>
      </c>
      <c r="W48" s="592">
        <v>600</v>
      </c>
      <c r="X48" s="592">
        <v>1131</v>
      </c>
      <c r="Y48" s="592">
        <v>900</v>
      </c>
      <c r="Z48" s="591">
        <v>500</v>
      </c>
      <c r="AA48" s="592">
        <v>600</v>
      </c>
      <c r="AB48" s="591">
        <v>800</v>
      </c>
      <c r="AC48" s="591">
        <v>436</v>
      </c>
      <c r="AD48" s="591">
        <v>611</v>
      </c>
      <c r="AE48" s="591">
        <v>500</v>
      </c>
      <c r="AF48" s="592">
        <v>714</v>
      </c>
      <c r="AG48" s="605">
        <v>821</v>
      </c>
      <c r="AH48" s="592">
        <v>941</v>
      </c>
      <c r="AI48" s="591">
        <v>741</v>
      </c>
      <c r="AJ48" s="591">
        <v>531</v>
      </c>
      <c r="AK48" s="592">
        <v>300</v>
      </c>
      <c r="AL48" s="605">
        <v>700</v>
      </c>
      <c r="AM48" s="592">
        <v>711</v>
      </c>
      <c r="AN48" s="591">
        <v>1280</v>
      </c>
      <c r="AO48" s="591">
        <v>1000</v>
      </c>
      <c r="AP48" s="591">
        <v>3790</v>
      </c>
      <c r="AQ48" s="591">
        <v>200</v>
      </c>
    </row>
    <row r="49" spans="1:43" s="568" customFormat="1" ht="17.25" customHeight="1">
      <c r="A49" s="589" t="s">
        <v>710</v>
      </c>
      <c r="B49" s="591">
        <v>32323</v>
      </c>
      <c r="C49" s="592">
        <v>10619</v>
      </c>
      <c r="D49" s="592">
        <v>238</v>
      </c>
      <c r="E49" s="592">
        <v>886</v>
      </c>
      <c r="F49" s="591">
        <v>458</v>
      </c>
      <c r="G49" s="592">
        <v>1673</v>
      </c>
      <c r="H49" s="592">
        <v>488</v>
      </c>
      <c r="I49" s="592">
        <v>164</v>
      </c>
      <c r="J49" s="592">
        <v>174</v>
      </c>
      <c r="K49" s="592">
        <v>830</v>
      </c>
      <c r="L49" s="591">
        <v>175</v>
      </c>
      <c r="M49" s="592">
        <v>167</v>
      </c>
      <c r="N49" s="592">
        <v>171</v>
      </c>
      <c r="O49" s="592">
        <v>120</v>
      </c>
      <c r="P49" s="592">
        <v>34</v>
      </c>
      <c r="Q49" s="591">
        <v>543</v>
      </c>
      <c r="R49" s="592">
        <v>2876</v>
      </c>
      <c r="S49" s="592">
        <v>583</v>
      </c>
      <c r="T49" s="591">
        <v>167</v>
      </c>
      <c r="U49" s="592">
        <v>2360</v>
      </c>
      <c r="V49" s="592">
        <v>274</v>
      </c>
      <c r="W49" s="592">
        <v>338</v>
      </c>
      <c r="X49" s="592">
        <v>178</v>
      </c>
      <c r="Y49" s="592">
        <v>153</v>
      </c>
      <c r="Z49" s="591">
        <v>808</v>
      </c>
      <c r="AA49" s="591">
        <v>2519</v>
      </c>
      <c r="AB49" s="591">
        <v>691</v>
      </c>
      <c r="AC49" s="591">
        <v>178</v>
      </c>
      <c r="AD49" s="591">
        <v>163</v>
      </c>
      <c r="AE49" s="591">
        <v>343</v>
      </c>
      <c r="AF49" s="591">
        <v>130</v>
      </c>
      <c r="AG49" s="591">
        <v>129</v>
      </c>
      <c r="AH49" s="591">
        <v>386</v>
      </c>
      <c r="AI49" s="591">
        <v>101</v>
      </c>
      <c r="AJ49" s="591">
        <v>101</v>
      </c>
      <c r="AK49" s="592">
        <v>485</v>
      </c>
      <c r="AL49" s="605">
        <v>209</v>
      </c>
      <c r="AM49" s="592">
        <v>397</v>
      </c>
      <c r="AN49" s="591">
        <v>295</v>
      </c>
      <c r="AO49" s="591">
        <v>183</v>
      </c>
      <c r="AP49" s="591">
        <v>1430</v>
      </c>
      <c r="AQ49" s="591">
        <v>106</v>
      </c>
    </row>
    <row r="50" spans="1:43" s="568" customFormat="1" ht="17.25" customHeight="1">
      <c r="A50" s="589" t="s">
        <v>711</v>
      </c>
      <c r="B50" s="591">
        <v>41134</v>
      </c>
      <c r="C50" s="592">
        <v>30788</v>
      </c>
      <c r="D50" s="592">
        <v>53</v>
      </c>
      <c r="E50" s="592">
        <v>198</v>
      </c>
      <c r="F50" s="591">
        <v>278</v>
      </c>
      <c r="G50" s="592">
        <v>2840</v>
      </c>
      <c r="H50" s="592">
        <v>183</v>
      </c>
      <c r="I50" s="592">
        <v>37</v>
      </c>
      <c r="J50" s="592">
        <v>39</v>
      </c>
      <c r="K50" s="592">
        <v>335</v>
      </c>
      <c r="L50" s="591">
        <v>39</v>
      </c>
      <c r="M50" s="592">
        <v>281</v>
      </c>
      <c r="N50" s="592">
        <v>38</v>
      </c>
      <c r="O50" s="592">
        <v>2</v>
      </c>
      <c r="P50" s="592">
        <v>8</v>
      </c>
      <c r="Q50" s="591">
        <v>540</v>
      </c>
      <c r="R50" s="592">
        <v>1278</v>
      </c>
      <c r="S50" s="592">
        <v>130</v>
      </c>
      <c r="T50" s="591">
        <v>32</v>
      </c>
      <c r="U50" s="592">
        <v>1006</v>
      </c>
      <c r="V50" s="592">
        <v>38</v>
      </c>
      <c r="W50" s="592">
        <v>40</v>
      </c>
      <c r="X50" s="592">
        <v>35</v>
      </c>
      <c r="Y50" s="592">
        <v>222</v>
      </c>
      <c r="Z50" s="591">
        <v>160</v>
      </c>
      <c r="AA50" s="591">
        <v>84</v>
      </c>
      <c r="AB50" s="591">
        <v>186</v>
      </c>
      <c r="AC50" s="591">
        <v>33</v>
      </c>
      <c r="AD50" s="591">
        <v>29</v>
      </c>
      <c r="AE50" s="591">
        <v>132</v>
      </c>
      <c r="AF50" s="591"/>
      <c r="AG50" s="591">
        <v>22</v>
      </c>
      <c r="AH50" s="591">
        <v>126</v>
      </c>
      <c r="AI50" s="591">
        <v>22</v>
      </c>
      <c r="AJ50" s="591">
        <v>22</v>
      </c>
      <c r="AK50" s="592">
        <v>187</v>
      </c>
      <c r="AL50" s="605">
        <v>47</v>
      </c>
      <c r="AM50" s="592">
        <v>69</v>
      </c>
      <c r="AN50" s="591">
        <v>31</v>
      </c>
      <c r="AO50" s="591">
        <v>341</v>
      </c>
      <c r="AP50" s="591">
        <v>1179</v>
      </c>
      <c r="AQ50" s="591">
        <v>24</v>
      </c>
    </row>
    <row r="51" spans="1:43" s="568" customFormat="1" ht="17.25" customHeight="1">
      <c r="A51" s="589" t="s">
        <v>771</v>
      </c>
      <c r="B51" s="591">
        <v>15899</v>
      </c>
      <c r="C51" s="592">
        <v>4575</v>
      </c>
      <c r="D51" s="592">
        <v>113</v>
      </c>
      <c r="E51" s="592">
        <v>370</v>
      </c>
      <c r="F51" s="591">
        <v>82</v>
      </c>
      <c r="G51" s="592">
        <v>947</v>
      </c>
      <c r="H51" s="592">
        <v>167</v>
      </c>
      <c r="I51" s="592">
        <v>97</v>
      </c>
      <c r="J51" s="592">
        <v>61</v>
      </c>
      <c r="K51" s="592">
        <v>168</v>
      </c>
      <c r="L51" s="591">
        <v>140</v>
      </c>
      <c r="M51" s="592">
        <v>456</v>
      </c>
      <c r="N51" s="592">
        <v>112</v>
      </c>
      <c r="O51" s="592">
        <v>55</v>
      </c>
      <c r="P51" s="592">
        <v>259</v>
      </c>
      <c r="Q51" s="591">
        <v>1442</v>
      </c>
      <c r="R51" s="592">
        <v>231</v>
      </c>
      <c r="S51" s="592">
        <v>129</v>
      </c>
      <c r="T51" s="591">
        <v>85</v>
      </c>
      <c r="U51" s="592">
        <v>445</v>
      </c>
      <c r="V51" s="592">
        <v>82</v>
      </c>
      <c r="W51" s="592">
        <v>79</v>
      </c>
      <c r="X51" s="592">
        <v>92</v>
      </c>
      <c r="Y51" s="592">
        <v>370</v>
      </c>
      <c r="Z51" s="591">
        <v>241</v>
      </c>
      <c r="AA51" s="591">
        <v>413</v>
      </c>
      <c r="AB51" s="591">
        <v>255</v>
      </c>
      <c r="AC51" s="591">
        <v>132</v>
      </c>
      <c r="AD51" s="591">
        <v>106</v>
      </c>
      <c r="AE51" s="591">
        <v>222</v>
      </c>
      <c r="AF51" s="591">
        <v>321</v>
      </c>
      <c r="AG51" s="591">
        <v>187</v>
      </c>
      <c r="AH51" s="591">
        <v>137</v>
      </c>
      <c r="AI51" s="591">
        <v>23</v>
      </c>
      <c r="AJ51" s="591">
        <v>103</v>
      </c>
      <c r="AK51" s="592">
        <v>1130</v>
      </c>
      <c r="AL51" s="605">
        <v>49</v>
      </c>
      <c r="AM51" s="592">
        <v>128</v>
      </c>
      <c r="AN51" s="591">
        <v>15</v>
      </c>
      <c r="AO51" s="591">
        <v>97</v>
      </c>
      <c r="AP51" s="591">
        <v>1609</v>
      </c>
      <c r="AQ51" s="591">
        <v>174</v>
      </c>
    </row>
    <row r="52" spans="1:43" s="568" customFormat="1" ht="17.25" customHeight="1">
      <c r="A52" s="589" t="s">
        <v>713</v>
      </c>
      <c r="B52" s="587">
        <v>7266</v>
      </c>
      <c r="C52" s="592">
        <v>2148</v>
      </c>
      <c r="D52" s="592"/>
      <c r="E52" s="592"/>
      <c r="F52" s="591">
        <v>27</v>
      </c>
      <c r="G52" s="592">
        <v>432</v>
      </c>
      <c r="H52" s="592">
        <v>21</v>
      </c>
      <c r="I52" s="592">
        <v>22</v>
      </c>
      <c r="J52" s="592">
        <v>20</v>
      </c>
      <c r="K52" s="592">
        <v>17</v>
      </c>
      <c r="L52" s="591">
        <v>18</v>
      </c>
      <c r="M52" s="592">
        <v>80</v>
      </c>
      <c r="N52" s="592">
        <v>21</v>
      </c>
      <c r="O52" s="592">
        <v>15</v>
      </c>
      <c r="P52" s="592">
        <v>21</v>
      </c>
      <c r="Q52" s="587">
        <v>51</v>
      </c>
      <c r="R52" s="592">
        <v>94</v>
      </c>
      <c r="S52" s="592">
        <v>29</v>
      </c>
      <c r="T52" s="587">
        <v>16</v>
      </c>
      <c r="U52" s="592">
        <v>137</v>
      </c>
      <c r="V52" s="592">
        <v>28</v>
      </c>
      <c r="W52" s="592">
        <v>421</v>
      </c>
      <c r="X52" s="592"/>
      <c r="Y52" s="592"/>
      <c r="Z52" s="587">
        <v>62</v>
      </c>
      <c r="AA52" s="591">
        <v>55</v>
      </c>
      <c r="AB52" s="591">
        <v>39</v>
      </c>
      <c r="AC52" s="591">
        <v>16</v>
      </c>
      <c r="AD52" s="591">
        <v>328</v>
      </c>
      <c r="AE52" s="587">
        <v>275</v>
      </c>
      <c r="AF52" s="591">
        <v>61</v>
      </c>
      <c r="AG52" s="591">
        <v>32</v>
      </c>
      <c r="AH52" s="591">
        <v>17</v>
      </c>
      <c r="AI52" s="591"/>
      <c r="AJ52" s="591">
        <v>22</v>
      </c>
      <c r="AK52" s="591">
        <v>81</v>
      </c>
      <c r="AL52" s="591">
        <v>21</v>
      </c>
      <c r="AM52" s="592"/>
      <c r="AN52" s="591">
        <v>16</v>
      </c>
      <c r="AO52" s="591">
        <v>27</v>
      </c>
      <c r="AP52" s="591">
        <v>2596</v>
      </c>
      <c r="AQ52" s="591"/>
    </row>
    <row r="53" spans="1:43" s="568" customFormat="1" ht="17.25" customHeight="1">
      <c r="A53" s="589" t="s">
        <v>714</v>
      </c>
      <c r="B53" s="587">
        <v>4222</v>
      </c>
      <c r="C53" s="592">
        <v>1010</v>
      </c>
      <c r="D53" s="592">
        <v>70</v>
      </c>
      <c r="E53" s="592"/>
      <c r="F53" s="591">
        <v>220</v>
      </c>
      <c r="G53" s="592">
        <v>773</v>
      </c>
      <c r="H53" s="592"/>
      <c r="I53" s="592">
        <v>20</v>
      </c>
      <c r="J53" s="592">
        <v>30</v>
      </c>
      <c r="K53" s="592">
        <v>110</v>
      </c>
      <c r="L53" s="591">
        <v>60</v>
      </c>
      <c r="M53" s="592">
        <v>10</v>
      </c>
      <c r="N53" s="592"/>
      <c r="O53" s="592">
        <v>40</v>
      </c>
      <c r="P53" s="592">
        <v>20</v>
      </c>
      <c r="Q53" s="587">
        <v>180</v>
      </c>
      <c r="R53" s="592">
        <v>100</v>
      </c>
      <c r="S53" s="592">
        <v>21</v>
      </c>
      <c r="T53" s="587"/>
      <c r="U53" s="592">
        <v>30</v>
      </c>
      <c r="V53" s="592">
        <v>60</v>
      </c>
      <c r="W53" s="592">
        <v>60</v>
      </c>
      <c r="X53" s="592"/>
      <c r="Y53" s="592">
        <v>42</v>
      </c>
      <c r="Z53" s="587"/>
      <c r="AA53" s="591">
        <v>20</v>
      </c>
      <c r="AB53" s="591">
        <v>10</v>
      </c>
      <c r="AC53" s="591">
        <v>61</v>
      </c>
      <c r="AD53" s="591"/>
      <c r="AE53" s="587">
        <v>20</v>
      </c>
      <c r="AF53" s="591">
        <v>230</v>
      </c>
      <c r="AG53" s="591">
        <v>20</v>
      </c>
      <c r="AH53" s="591">
        <v>145</v>
      </c>
      <c r="AI53" s="591">
        <v>140</v>
      </c>
      <c r="AJ53" s="591">
        <v>20</v>
      </c>
      <c r="AK53" s="591">
        <v>10</v>
      </c>
      <c r="AL53" s="591">
        <v>30</v>
      </c>
      <c r="AM53" s="591">
        <v>22</v>
      </c>
      <c r="AN53" s="591"/>
      <c r="AO53" s="591"/>
      <c r="AP53" s="591">
        <v>608</v>
      </c>
      <c r="AQ53" s="591">
        <v>30</v>
      </c>
    </row>
    <row r="54" spans="1:43" s="571" customFormat="1" ht="17.25" customHeight="1">
      <c r="A54" s="589" t="s">
        <v>715</v>
      </c>
      <c r="B54" s="587">
        <v>7618</v>
      </c>
      <c r="C54" s="592">
        <v>341</v>
      </c>
      <c r="D54" s="592"/>
      <c r="E54" s="592"/>
      <c r="F54" s="591"/>
      <c r="G54" s="592">
        <v>0</v>
      </c>
      <c r="H54" s="592">
        <v>127</v>
      </c>
      <c r="I54" s="592">
        <v>237</v>
      </c>
      <c r="J54" s="592"/>
      <c r="K54" s="592">
        <v>681</v>
      </c>
      <c r="L54" s="591"/>
      <c r="M54" s="592">
        <v>219</v>
      </c>
      <c r="N54" s="592"/>
      <c r="O54" s="592"/>
      <c r="P54" s="592">
        <v>458</v>
      </c>
      <c r="Q54" s="587"/>
      <c r="R54" s="592">
        <v>69</v>
      </c>
      <c r="S54" s="592"/>
      <c r="T54" s="587"/>
      <c r="U54" s="592">
        <v>525</v>
      </c>
      <c r="V54" s="592"/>
      <c r="W54" s="592">
        <v>322</v>
      </c>
      <c r="X54" s="592">
        <v>75</v>
      </c>
      <c r="Y54" s="592">
        <v>233</v>
      </c>
      <c r="Z54" s="587">
        <v>465</v>
      </c>
      <c r="AA54" s="591">
        <v>650</v>
      </c>
      <c r="AB54" s="591">
        <v>654</v>
      </c>
      <c r="AC54" s="591">
        <v>227</v>
      </c>
      <c r="AD54" s="591">
        <v>240</v>
      </c>
      <c r="AE54" s="587">
        <v>513</v>
      </c>
      <c r="AF54" s="591">
        <v>0</v>
      </c>
      <c r="AG54" s="591"/>
      <c r="AH54" s="591"/>
      <c r="AI54" s="591"/>
      <c r="AJ54" s="591"/>
      <c r="AK54" s="592">
        <v>0</v>
      </c>
      <c r="AL54" s="591"/>
      <c r="AM54" s="591"/>
      <c r="AN54" s="591">
        <v>267</v>
      </c>
      <c r="AO54" s="591"/>
      <c r="AP54" s="591">
        <v>1315</v>
      </c>
      <c r="AQ54" s="591">
        <v>0</v>
      </c>
    </row>
    <row r="55" spans="1:43" s="568" customFormat="1" ht="17.25" customHeight="1">
      <c r="A55" s="589" t="s">
        <v>716</v>
      </c>
      <c r="B55" s="587">
        <v>1600</v>
      </c>
      <c r="C55" s="592"/>
      <c r="D55" s="592"/>
      <c r="E55" s="592"/>
      <c r="F55" s="591"/>
      <c r="G55" s="592"/>
      <c r="H55" s="592"/>
      <c r="I55" s="592"/>
      <c r="J55" s="592"/>
      <c r="K55" s="592"/>
      <c r="L55" s="591"/>
      <c r="M55" s="592"/>
      <c r="N55" s="592"/>
      <c r="O55" s="592"/>
      <c r="P55" s="592"/>
      <c r="Q55" s="587"/>
      <c r="R55" s="592"/>
      <c r="S55" s="592"/>
      <c r="T55" s="587"/>
      <c r="U55" s="592"/>
      <c r="V55" s="592"/>
      <c r="W55" s="592"/>
      <c r="X55" s="592"/>
      <c r="Y55" s="592"/>
      <c r="Z55" s="587"/>
      <c r="AA55" s="591">
        <v>255</v>
      </c>
      <c r="AB55" s="591"/>
      <c r="AC55" s="591"/>
      <c r="AD55" s="591"/>
      <c r="AE55" s="587"/>
      <c r="AF55" s="591"/>
      <c r="AG55" s="591"/>
      <c r="AH55" s="591"/>
      <c r="AI55" s="591"/>
      <c r="AJ55" s="591"/>
      <c r="AK55" s="592">
        <v>1345</v>
      </c>
      <c r="AL55" s="591"/>
      <c r="AM55" s="591"/>
      <c r="AN55" s="591"/>
      <c r="AO55" s="591"/>
      <c r="AP55" s="591"/>
      <c r="AQ55" s="591"/>
    </row>
    <row r="56" spans="1:43" s="568" customFormat="1" ht="17.25" customHeight="1">
      <c r="A56" s="589" t="s">
        <v>772</v>
      </c>
      <c r="B56" s="587">
        <v>800</v>
      </c>
      <c r="C56" s="592">
        <v>266</v>
      </c>
      <c r="D56" s="592"/>
      <c r="E56" s="592"/>
      <c r="F56" s="591"/>
      <c r="G56" s="592">
        <v>202</v>
      </c>
      <c r="H56" s="592"/>
      <c r="I56" s="592"/>
      <c r="J56" s="592"/>
      <c r="K56" s="592"/>
      <c r="L56" s="591"/>
      <c r="M56" s="592">
        <v>20</v>
      </c>
      <c r="N56" s="592"/>
      <c r="O56" s="592"/>
      <c r="P56" s="592"/>
      <c r="Q56" s="587"/>
      <c r="R56" s="592">
        <v>20</v>
      </c>
      <c r="S56" s="592"/>
      <c r="T56" s="587">
        <v>30</v>
      </c>
      <c r="U56" s="592">
        <v>20</v>
      </c>
      <c r="V56" s="592"/>
      <c r="W56" s="592"/>
      <c r="X56" s="592">
        <v>20</v>
      </c>
      <c r="Y56" s="592">
        <v>20</v>
      </c>
      <c r="Z56" s="587">
        <v>20</v>
      </c>
      <c r="AA56" s="591">
        <v>50</v>
      </c>
      <c r="AB56" s="591"/>
      <c r="AC56" s="591"/>
      <c r="AD56" s="591"/>
      <c r="AE56" s="587"/>
      <c r="AF56" s="591">
        <v>20</v>
      </c>
      <c r="AG56" s="591"/>
      <c r="AH56" s="591"/>
      <c r="AI56" s="591"/>
      <c r="AJ56" s="591"/>
      <c r="AK56" s="592">
        <v>41</v>
      </c>
      <c r="AL56" s="591"/>
      <c r="AM56" s="591"/>
      <c r="AN56" s="591"/>
      <c r="AO56" s="591"/>
      <c r="AP56" s="591">
        <v>71</v>
      </c>
      <c r="AQ56" s="591"/>
    </row>
    <row r="57" spans="1:43" s="568" customFormat="1" ht="17.25" customHeight="1">
      <c r="A57" s="589" t="s">
        <v>718</v>
      </c>
      <c r="B57" s="587">
        <v>25278</v>
      </c>
      <c r="C57" s="592">
        <v>1881</v>
      </c>
      <c r="D57" s="592">
        <v>1126</v>
      </c>
      <c r="E57" s="592">
        <v>135</v>
      </c>
      <c r="F57" s="591">
        <v>606</v>
      </c>
      <c r="G57" s="592">
        <v>1891</v>
      </c>
      <c r="H57" s="592">
        <v>124</v>
      </c>
      <c r="I57" s="592"/>
      <c r="J57" s="592"/>
      <c r="K57" s="592">
        <v>961</v>
      </c>
      <c r="L57" s="591">
        <v>2068</v>
      </c>
      <c r="M57" s="592">
        <v>1486</v>
      </c>
      <c r="N57" s="592"/>
      <c r="O57" s="592">
        <v>124</v>
      </c>
      <c r="P57" s="592">
        <v>187</v>
      </c>
      <c r="Q57" s="587">
        <v>1167</v>
      </c>
      <c r="R57" s="592">
        <v>1428</v>
      </c>
      <c r="S57" s="592">
        <v>1003</v>
      </c>
      <c r="T57" s="587">
        <v>10</v>
      </c>
      <c r="U57" s="592">
        <v>1256</v>
      </c>
      <c r="V57" s="592"/>
      <c r="W57" s="592">
        <v>465</v>
      </c>
      <c r="X57" s="592">
        <v>60</v>
      </c>
      <c r="Y57" s="592">
        <v>295</v>
      </c>
      <c r="Z57" s="587">
        <v>704</v>
      </c>
      <c r="AA57" s="591">
        <v>719</v>
      </c>
      <c r="AB57" s="591">
        <v>401</v>
      </c>
      <c r="AC57" s="591">
        <v>134</v>
      </c>
      <c r="AD57" s="591">
        <v>135</v>
      </c>
      <c r="AE57" s="587">
        <v>82</v>
      </c>
      <c r="AF57" s="591">
        <v>383</v>
      </c>
      <c r="AG57" s="591"/>
      <c r="AH57" s="591"/>
      <c r="AI57" s="591"/>
      <c r="AJ57" s="591">
        <v>159</v>
      </c>
      <c r="AK57" s="592">
        <v>2392</v>
      </c>
      <c r="AL57" s="591">
        <v>300</v>
      </c>
      <c r="AM57" s="591"/>
      <c r="AN57" s="591"/>
      <c r="AO57" s="591">
        <v>96</v>
      </c>
      <c r="AP57" s="591">
        <v>3121</v>
      </c>
      <c r="AQ57" s="591">
        <v>379</v>
      </c>
    </row>
    <row r="58" spans="1:43" s="568" customFormat="1" ht="17.25" customHeight="1">
      <c r="A58" s="589" t="s">
        <v>719</v>
      </c>
      <c r="B58" s="591">
        <v>200000</v>
      </c>
      <c r="C58" s="592">
        <v>26133</v>
      </c>
      <c r="D58" s="592"/>
      <c r="E58" s="592">
        <v>3701</v>
      </c>
      <c r="F58" s="591"/>
      <c r="G58" s="592"/>
      <c r="H58" s="592"/>
      <c r="I58" s="592"/>
      <c r="J58" s="592"/>
      <c r="K58" s="592"/>
      <c r="L58" s="591"/>
      <c r="M58" s="592">
        <v>39834</v>
      </c>
      <c r="N58" s="592">
        <v>11305</v>
      </c>
      <c r="O58" s="592">
        <v>11150</v>
      </c>
      <c r="P58" s="592">
        <v>8978</v>
      </c>
      <c r="Q58" s="591">
        <v>14676</v>
      </c>
      <c r="R58" s="592">
        <v>70016</v>
      </c>
      <c r="S58" s="592"/>
      <c r="T58" s="591">
        <v>7867</v>
      </c>
      <c r="U58" s="592"/>
      <c r="V58" s="592"/>
      <c r="W58" s="592"/>
      <c r="X58" s="592"/>
      <c r="Y58" s="592"/>
      <c r="Z58" s="591"/>
      <c r="AA58" s="591"/>
      <c r="AB58" s="592"/>
      <c r="AC58" s="592"/>
      <c r="AD58" s="591"/>
      <c r="AE58" s="591"/>
      <c r="AF58" s="591"/>
      <c r="AG58" s="591"/>
      <c r="AH58" s="591"/>
      <c r="AI58" s="591"/>
      <c r="AJ58" s="591"/>
      <c r="AK58" s="592"/>
      <c r="AL58" s="591">
        <v>4585</v>
      </c>
      <c r="AM58" s="591"/>
      <c r="AN58" s="591">
        <v>1755</v>
      </c>
      <c r="AO58" s="591"/>
      <c r="AP58" s="591"/>
      <c r="AQ58" s="591"/>
    </row>
    <row r="59" spans="1:43" s="568" customFormat="1" ht="17.25" customHeight="1">
      <c r="A59" s="589" t="s">
        <v>720</v>
      </c>
      <c r="B59" s="591">
        <v>1737225</v>
      </c>
      <c r="C59" s="592">
        <v>158715</v>
      </c>
      <c r="D59" s="592">
        <v>32079</v>
      </c>
      <c r="E59" s="592">
        <v>31571</v>
      </c>
      <c r="F59" s="596">
        <v>33561</v>
      </c>
      <c r="G59" s="592">
        <v>68223</v>
      </c>
      <c r="H59" s="592">
        <v>15135</v>
      </c>
      <c r="I59" s="592">
        <v>9638</v>
      </c>
      <c r="J59" s="592">
        <v>16499</v>
      </c>
      <c r="K59" s="592">
        <v>22558</v>
      </c>
      <c r="L59" s="591">
        <v>10092</v>
      </c>
      <c r="M59" s="592">
        <v>38977</v>
      </c>
      <c r="N59" s="592">
        <v>60104</v>
      </c>
      <c r="O59" s="592">
        <v>40285</v>
      </c>
      <c r="P59" s="592">
        <v>26784</v>
      </c>
      <c r="Q59" s="591">
        <v>43634</v>
      </c>
      <c r="R59" s="592">
        <v>55943</v>
      </c>
      <c r="S59" s="592">
        <v>9643</v>
      </c>
      <c r="T59" s="591">
        <v>46071</v>
      </c>
      <c r="U59" s="592">
        <v>14784</v>
      </c>
      <c r="V59" s="592">
        <v>15588</v>
      </c>
      <c r="W59" s="592">
        <v>11972</v>
      </c>
      <c r="X59" s="592">
        <v>12857</v>
      </c>
      <c r="Y59" s="592">
        <v>23739</v>
      </c>
      <c r="Z59" s="591">
        <v>41274</v>
      </c>
      <c r="AA59" s="591">
        <v>47583</v>
      </c>
      <c r="AB59" s="592">
        <v>27308</v>
      </c>
      <c r="AC59" s="592">
        <v>21835</v>
      </c>
      <c r="AD59" s="592">
        <v>13709</v>
      </c>
      <c r="AE59" s="591">
        <v>15475</v>
      </c>
      <c r="AF59" s="592">
        <v>38860</v>
      </c>
      <c r="AG59" s="591">
        <v>26256</v>
      </c>
      <c r="AH59" s="591">
        <v>102755</v>
      </c>
      <c r="AI59" s="591">
        <v>12557</v>
      </c>
      <c r="AJ59" s="591">
        <v>39675</v>
      </c>
      <c r="AK59" s="592">
        <v>46208</v>
      </c>
      <c r="AL59" s="591">
        <v>75815</v>
      </c>
      <c r="AM59" s="591">
        <v>19822</v>
      </c>
      <c r="AN59" s="591">
        <v>62388</v>
      </c>
      <c r="AO59" s="591">
        <v>19519</v>
      </c>
      <c r="AP59" s="591">
        <v>208571</v>
      </c>
      <c r="AQ59" s="591">
        <v>49386</v>
      </c>
    </row>
    <row r="60" spans="1:43" s="568" customFormat="1" ht="17.25" customHeight="1">
      <c r="A60" s="589"/>
      <c r="B60" s="591"/>
      <c r="C60" s="592"/>
      <c r="D60" s="592"/>
      <c r="E60" s="592"/>
      <c r="F60" s="591"/>
      <c r="G60" s="592"/>
      <c r="H60" s="592"/>
      <c r="I60" s="592"/>
      <c r="J60" s="592"/>
      <c r="K60" s="592"/>
      <c r="L60" s="591"/>
      <c r="M60" s="592"/>
      <c r="N60" s="592"/>
      <c r="O60" s="592"/>
      <c r="P60" s="592"/>
      <c r="Q60" s="591"/>
      <c r="R60" s="592"/>
      <c r="S60" s="592"/>
      <c r="T60" s="591"/>
      <c r="U60" s="592"/>
      <c r="V60" s="592"/>
      <c r="W60" s="592"/>
      <c r="X60" s="592"/>
      <c r="Y60" s="592"/>
      <c r="Z60" s="591"/>
      <c r="AA60" s="592"/>
      <c r="AB60" s="605"/>
      <c r="AC60" s="605"/>
      <c r="AD60" s="592"/>
      <c r="AE60" s="591"/>
      <c r="AF60" s="592"/>
      <c r="AG60" s="591"/>
      <c r="AH60" s="591"/>
      <c r="AI60" s="591"/>
      <c r="AJ60" s="591"/>
      <c r="AK60" s="592"/>
      <c r="AL60" s="591"/>
      <c r="AM60" s="591"/>
      <c r="AN60" s="591"/>
      <c r="AO60" s="591"/>
      <c r="AP60" s="591"/>
      <c r="AQ60" s="591"/>
    </row>
    <row r="61" spans="1:43" s="572" customFormat="1" ht="17.25" customHeight="1">
      <c r="A61" s="589"/>
      <c r="B61" s="591"/>
      <c r="C61" s="597"/>
      <c r="D61" s="597"/>
      <c r="E61" s="597"/>
      <c r="F61" s="598"/>
      <c r="G61" s="597"/>
      <c r="H61" s="597"/>
      <c r="I61" s="597"/>
      <c r="J61" s="597"/>
      <c r="K61" s="597"/>
      <c r="L61" s="591"/>
      <c r="M61" s="597"/>
      <c r="N61" s="597"/>
      <c r="O61" s="597"/>
      <c r="P61" s="597"/>
      <c r="Q61" s="591"/>
      <c r="R61" s="597"/>
      <c r="S61" s="597"/>
      <c r="T61" s="591"/>
      <c r="U61" s="597"/>
      <c r="V61" s="597"/>
      <c r="W61" s="597"/>
      <c r="X61" s="597"/>
      <c r="Y61" s="597"/>
      <c r="Z61" s="591"/>
      <c r="AA61" s="592"/>
      <c r="AB61" s="605"/>
      <c r="AC61" s="592"/>
      <c r="AD61" s="605"/>
      <c r="AE61" s="591"/>
      <c r="AF61" s="592"/>
      <c r="AG61" s="591"/>
      <c r="AH61" s="591"/>
      <c r="AI61" s="591"/>
      <c r="AJ61" s="591"/>
      <c r="AK61" s="592"/>
      <c r="AL61" s="591"/>
      <c r="AM61" s="591"/>
      <c r="AN61" s="591"/>
      <c r="AO61" s="591"/>
      <c r="AP61" s="598"/>
      <c r="AQ61" s="598"/>
    </row>
    <row r="62" spans="1:43" s="572" customFormat="1" ht="17.25" customHeight="1">
      <c r="A62" s="589"/>
      <c r="B62" s="591"/>
      <c r="C62" s="597"/>
      <c r="D62" s="597"/>
      <c r="E62" s="597"/>
      <c r="F62" s="598"/>
      <c r="G62" s="597"/>
      <c r="H62" s="597"/>
      <c r="I62" s="597"/>
      <c r="J62" s="597"/>
      <c r="K62" s="597"/>
      <c r="L62" s="598"/>
      <c r="M62" s="597"/>
      <c r="N62" s="597"/>
      <c r="O62" s="597"/>
      <c r="P62" s="597"/>
      <c r="Q62" s="591"/>
      <c r="R62" s="597"/>
      <c r="S62" s="597"/>
      <c r="T62" s="591"/>
      <c r="U62" s="597"/>
      <c r="V62" s="597"/>
      <c r="W62" s="597"/>
      <c r="X62" s="597"/>
      <c r="Y62" s="597"/>
      <c r="Z62" s="591"/>
      <c r="AA62" s="592"/>
      <c r="AB62" s="607"/>
      <c r="AC62" s="598"/>
      <c r="AD62" s="592"/>
      <c r="AE62" s="591"/>
      <c r="AF62" s="592"/>
      <c r="AG62" s="591"/>
      <c r="AH62" s="591"/>
      <c r="AI62" s="591"/>
      <c r="AJ62" s="591"/>
      <c r="AK62" s="592"/>
      <c r="AL62" s="591"/>
      <c r="AM62" s="591"/>
      <c r="AN62" s="591"/>
      <c r="AO62" s="591"/>
      <c r="AP62" s="598"/>
      <c r="AQ62" s="598"/>
    </row>
    <row r="63" spans="1:43" s="572" customFormat="1" ht="17.25" customHeight="1">
      <c r="A63" s="589"/>
      <c r="B63" s="587"/>
      <c r="C63" s="597"/>
      <c r="D63" s="597"/>
      <c r="E63" s="597"/>
      <c r="F63" s="598"/>
      <c r="G63" s="597"/>
      <c r="H63" s="597"/>
      <c r="I63" s="597"/>
      <c r="J63" s="597"/>
      <c r="K63" s="597"/>
      <c r="L63" s="598"/>
      <c r="M63" s="597"/>
      <c r="N63" s="597"/>
      <c r="O63" s="597"/>
      <c r="P63" s="597"/>
      <c r="Q63" s="587"/>
      <c r="R63" s="597"/>
      <c r="S63" s="597"/>
      <c r="T63" s="587"/>
      <c r="U63" s="597"/>
      <c r="V63" s="597"/>
      <c r="W63" s="597"/>
      <c r="X63" s="597"/>
      <c r="Y63" s="597"/>
      <c r="Z63" s="587"/>
      <c r="AA63" s="592"/>
      <c r="AB63" s="607"/>
      <c r="AC63" s="598"/>
      <c r="AD63" s="598"/>
      <c r="AE63" s="587"/>
      <c r="AF63" s="592"/>
      <c r="AG63" s="592"/>
      <c r="AH63" s="592"/>
      <c r="AI63" s="591"/>
      <c r="AJ63" s="591"/>
      <c r="AK63" s="592"/>
      <c r="AL63" s="591"/>
      <c r="AM63" s="591"/>
      <c r="AN63" s="591"/>
      <c r="AO63" s="591"/>
      <c r="AP63" s="598"/>
      <c r="AQ63" s="598"/>
    </row>
    <row r="64" spans="1:43" s="572" customFormat="1" ht="17.25" customHeight="1">
      <c r="A64" s="589"/>
      <c r="B64" s="587"/>
      <c r="C64" s="597"/>
      <c r="D64" s="597"/>
      <c r="E64" s="597"/>
      <c r="F64" s="598"/>
      <c r="G64" s="597"/>
      <c r="H64" s="597"/>
      <c r="I64" s="597"/>
      <c r="J64" s="597"/>
      <c r="K64" s="597"/>
      <c r="L64" s="598"/>
      <c r="M64" s="597"/>
      <c r="N64" s="597"/>
      <c r="O64" s="597"/>
      <c r="P64" s="597"/>
      <c r="Q64" s="587"/>
      <c r="R64" s="597"/>
      <c r="S64" s="597"/>
      <c r="T64" s="587"/>
      <c r="U64" s="597"/>
      <c r="V64" s="597"/>
      <c r="W64" s="597"/>
      <c r="X64" s="597"/>
      <c r="Y64" s="597"/>
      <c r="Z64" s="587"/>
      <c r="AA64" s="592"/>
      <c r="AB64" s="607"/>
      <c r="AC64" s="598"/>
      <c r="AD64" s="598"/>
      <c r="AE64" s="587"/>
      <c r="AF64" s="592"/>
      <c r="AG64" s="592"/>
      <c r="AH64" s="592"/>
      <c r="AI64" s="592"/>
      <c r="AJ64" s="591"/>
      <c r="AK64" s="592"/>
      <c r="AL64" s="591"/>
      <c r="AM64" s="591"/>
      <c r="AN64" s="591"/>
      <c r="AO64" s="591"/>
      <c r="AP64" s="598"/>
      <c r="AQ64" s="598"/>
    </row>
    <row r="65" spans="1:43" s="572" customFormat="1" ht="17.25" customHeight="1">
      <c r="A65" s="610"/>
      <c r="B65" s="587"/>
      <c r="C65" s="597"/>
      <c r="D65" s="597"/>
      <c r="E65" s="597"/>
      <c r="F65" s="598"/>
      <c r="G65" s="597"/>
      <c r="H65" s="597"/>
      <c r="I65" s="597"/>
      <c r="J65" s="597"/>
      <c r="K65" s="597"/>
      <c r="L65" s="598"/>
      <c r="M65" s="597"/>
      <c r="N65" s="597"/>
      <c r="O65" s="597"/>
      <c r="P65" s="597"/>
      <c r="Q65" s="587"/>
      <c r="R65" s="597"/>
      <c r="S65" s="597"/>
      <c r="T65" s="587"/>
      <c r="U65" s="597"/>
      <c r="V65" s="597"/>
      <c r="W65" s="597"/>
      <c r="X65" s="597"/>
      <c r="Y65" s="597"/>
      <c r="Z65" s="587"/>
      <c r="AA65" s="592"/>
      <c r="AB65" s="607"/>
      <c r="AC65" s="598"/>
      <c r="AD65" s="598"/>
      <c r="AE65" s="587"/>
      <c r="AF65" s="592"/>
      <c r="AG65" s="605"/>
      <c r="AH65" s="605"/>
      <c r="AI65" s="592"/>
      <c r="AJ65" s="591"/>
      <c r="AK65" s="592"/>
      <c r="AL65" s="591"/>
      <c r="AM65" s="591"/>
      <c r="AN65" s="591"/>
      <c r="AO65" s="591"/>
      <c r="AP65" s="598"/>
      <c r="AQ65" s="598"/>
    </row>
    <row r="66" spans="1:43" s="572" customFormat="1" ht="17.25" customHeight="1">
      <c r="A66" s="610"/>
      <c r="B66" s="587"/>
      <c r="C66" s="597"/>
      <c r="D66" s="597"/>
      <c r="E66" s="597"/>
      <c r="F66" s="598"/>
      <c r="G66" s="597"/>
      <c r="H66" s="597"/>
      <c r="I66" s="597"/>
      <c r="J66" s="597"/>
      <c r="K66" s="597"/>
      <c r="L66" s="598"/>
      <c r="M66" s="597"/>
      <c r="N66" s="597"/>
      <c r="O66" s="597"/>
      <c r="P66" s="597"/>
      <c r="Q66" s="587"/>
      <c r="R66" s="597"/>
      <c r="S66" s="597"/>
      <c r="T66" s="587"/>
      <c r="U66" s="597"/>
      <c r="V66" s="597"/>
      <c r="W66" s="597"/>
      <c r="X66" s="597"/>
      <c r="Y66" s="597"/>
      <c r="Z66" s="587"/>
      <c r="AA66" s="592"/>
      <c r="AB66" s="607"/>
      <c r="AC66" s="598"/>
      <c r="AD66" s="598"/>
      <c r="AE66" s="587"/>
      <c r="AF66" s="592"/>
      <c r="AG66" s="605"/>
      <c r="AH66" s="605"/>
      <c r="AI66" s="605"/>
      <c r="AJ66" s="596"/>
      <c r="AK66" s="592"/>
      <c r="AL66" s="591"/>
      <c r="AM66" s="591"/>
      <c r="AN66" s="591"/>
      <c r="AO66" s="591"/>
      <c r="AP66" s="598"/>
      <c r="AQ66" s="598"/>
    </row>
    <row r="67" spans="1:43" s="572" customFormat="1" ht="17.25" customHeight="1">
      <c r="A67" s="610"/>
      <c r="B67" s="587"/>
      <c r="C67" s="597"/>
      <c r="D67" s="597"/>
      <c r="E67" s="597"/>
      <c r="F67" s="598"/>
      <c r="G67" s="597"/>
      <c r="H67" s="597"/>
      <c r="I67" s="597"/>
      <c r="J67" s="597"/>
      <c r="K67" s="597"/>
      <c r="L67" s="598"/>
      <c r="M67" s="597"/>
      <c r="N67" s="597"/>
      <c r="O67" s="597"/>
      <c r="P67" s="597"/>
      <c r="Q67" s="587"/>
      <c r="R67" s="597"/>
      <c r="S67" s="597"/>
      <c r="T67" s="587"/>
      <c r="U67" s="597"/>
      <c r="V67" s="597"/>
      <c r="W67" s="597"/>
      <c r="X67" s="597"/>
      <c r="Y67" s="597"/>
      <c r="Z67" s="587"/>
      <c r="AA67" s="592"/>
      <c r="AB67" s="607"/>
      <c r="AC67" s="598"/>
      <c r="AD67" s="598"/>
      <c r="AE67" s="587"/>
      <c r="AF67" s="592"/>
      <c r="AG67" s="605"/>
      <c r="AH67" s="605"/>
      <c r="AI67" s="605"/>
      <c r="AJ67" s="596"/>
      <c r="AK67" s="592"/>
      <c r="AL67" s="591"/>
      <c r="AM67" s="591"/>
      <c r="AN67" s="591"/>
      <c r="AO67" s="591"/>
      <c r="AP67" s="598"/>
      <c r="AQ67" s="598"/>
    </row>
    <row r="68" spans="1:43" s="572" customFormat="1" ht="17.25" customHeight="1">
      <c r="A68" s="610"/>
      <c r="B68" s="587"/>
      <c r="C68" s="597"/>
      <c r="D68" s="597"/>
      <c r="E68" s="597"/>
      <c r="F68" s="598"/>
      <c r="G68" s="597"/>
      <c r="H68" s="597"/>
      <c r="I68" s="597"/>
      <c r="J68" s="597"/>
      <c r="K68" s="597"/>
      <c r="L68" s="598"/>
      <c r="M68" s="597"/>
      <c r="N68" s="597"/>
      <c r="O68" s="597"/>
      <c r="P68" s="597"/>
      <c r="Q68" s="587"/>
      <c r="R68" s="597"/>
      <c r="S68" s="597"/>
      <c r="T68" s="587"/>
      <c r="U68" s="597"/>
      <c r="V68" s="597"/>
      <c r="W68" s="597"/>
      <c r="X68" s="597"/>
      <c r="Y68" s="597"/>
      <c r="Z68" s="587"/>
      <c r="AA68" s="592"/>
      <c r="AB68" s="607"/>
      <c r="AC68" s="598"/>
      <c r="AD68" s="598"/>
      <c r="AE68" s="587"/>
      <c r="AF68" s="592"/>
      <c r="AG68" s="592"/>
      <c r="AH68" s="592"/>
      <c r="AI68" s="605"/>
      <c r="AJ68" s="596"/>
      <c r="AK68" s="592"/>
      <c r="AL68" s="592"/>
      <c r="AM68" s="591"/>
      <c r="AN68" s="591"/>
      <c r="AO68" s="591"/>
      <c r="AP68" s="598"/>
      <c r="AQ68" s="598"/>
    </row>
    <row r="69" spans="1:43" s="572" customFormat="1" ht="17.25" customHeight="1">
      <c r="A69" s="610"/>
      <c r="B69" s="587"/>
      <c r="C69" s="597"/>
      <c r="D69" s="597"/>
      <c r="E69" s="597"/>
      <c r="F69" s="598"/>
      <c r="G69" s="597"/>
      <c r="H69" s="597"/>
      <c r="I69" s="597"/>
      <c r="J69" s="597"/>
      <c r="K69" s="597"/>
      <c r="L69" s="598"/>
      <c r="M69" s="597"/>
      <c r="N69" s="597"/>
      <c r="O69" s="597"/>
      <c r="P69" s="597"/>
      <c r="Q69" s="587"/>
      <c r="R69" s="597"/>
      <c r="S69" s="597"/>
      <c r="T69" s="587"/>
      <c r="U69" s="597"/>
      <c r="V69" s="597"/>
      <c r="W69" s="597"/>
      <c r="X69" s="597"/>
      <c r="Y69" s="597"/>
      <c r="Z69" s="587"/>
      <c r="AA69" s="597"/>
      <c r="AB69" s="607"/>
      <c r="AC69" s="598"/>
      <c r="AD69" s="598"/>
      <c r="AE69" s="587"/>
      <c r="AF69" s="597"/>
      <c r="AG69" s="607"/>
      <c r="AH69" s="597"/>
      <c r="AI69" s="592"/>
      <c r="AJ69" s="591"/>
      <c r="AK69" s="592"/>
      <c r="AL69" s="592"/>
      <c r="AM69" s="592"/>
      <c r="AN69" s="592"/>
      <c r="AO69" s="591"/>
      <c r="AP69" s="598"/>
      <c r="AQ69" s="598"/>
    </row>
    <row r="70" spans="1:43" s="572" customFormat="1" ht="17.25" customHeight="1">
      <c r="A70" s="610"/>
      <c r="B70" s="587"/>
      <c r="C70" s="597"/>
      <c r="D70" s="597"/>
      <c r="E70" s="597"/>
      <c r="F70" s="598"/>
      <c r="G70" s="597"/>
      <c r="H70" s="597"/>
      <c r="I70" s="597"/>
      <c r="J70" s="597"/>
      <c r="K70" s="597"/>
      <c r="L70" s="598"/>
      <c r="M70" s="597"/>
      <c r="N70" s="597"/>
      <c r="O70" s="597"/>
      <c r="P70" s="597"/>
      <c r="Q70" s="587"/>
      <c r="R70" s="597"/>
      <c r="S70" s="597"/>
      <c r="T70" s="587"/>
      <c r="U70" s="597"/>
      <c r="V70" s="597"/>
      <c r="W70" s="597"/>
      <c r="X70" s="597"/>
      <c r="Y70" s="597"/>
      <c r="Z70" s="587"/>
      <c r="AA70" s="597"/>
      <c r="AB70" s="607"/>
      <c r="AC70" s="598"/>
      <c r="AD70" s="598"/>
      <c r="AE70" s="587"/>
      <c r="AF70" s="597"/>
      <c r="AG70" s="607"/>
      <c r="AH70" s="597"/>
      <c r="AI70" s="598"/>
      <c r="AJ70" s="598"/>
      <c r="AK70" s="592"/>
      <c r="AL70" s="605"/>
      <c r="AM70" s="592"/>
      <c r="AN70" s="592"/>
      <c r="AO70" s="591"/>
      <c r="AP70" s="598"/>
      <c r="AQ70" s="598"/>
    </row>
    <row r="71" spans="1:43" s="572" customFormat="1" ht="17.25" customHeight="1">
      <c r="A71" s="610"/>
      <c r="B71" s="591"/>
      <c r="C71" s="597"/>
      <c r="D71" s="597"/>
      <c r="E71" s="597"/>
      <c r="F71" s="598"/>
      <c r="G71" s="597"/>
      <c r="H71" s="597"/>
      <c r="I71" s="597"/>
      <c r="J71" s="597"/>
      <c r="K71" s="597"/>
      <c r="L71" s="598"/>
      <c r="M71" s="597"/>
      <c r="N71" s="597"/>
      <c r="O71" s="597"/>
      <c r="P71" s="597"/>
      <c r="Q71" s="591"/>
      <c r="R71" s="597"/>
      <c r="S71" s="597"/>
      <c r="T71" s="591"/>
      <c r="U71" s="597"/>
      <c r="V71" s="597"/>
      <c r="W71" s="597"/>
      <c r="X71" s="597"/>
      <c r="Y71" s="597"/>
      <c r="Z71" s="591"/>
      <c r="AA71" s="597"/>
      <c r="AB71" s="607"/>
      <c r="AC71" s="598"/>
      <c r="AD71" s="598"/>
      <c r="AE71" s="591"/>
      <c r="AF71" s="597"/>
      <c r="AG71" s="607"/>
      <c r="AH71" s="597"/>
      <c r="AI71" s="598"/>
      <c r="AJ71" s="598"/>
      <c r="AK71" s="597"/>
      <c r="AL71" s="592"/>
      <c r="AM71" s="605"/>
      <c r="AN71" s="605"/>
      <c r="AO71" s="591"/>
      <c r="AP71" s="598"/>
      <c r="AQ71" s="598"/>
    </row>
    <row r="72" spans="1:43" s="572" customFormat="1" ht="17.25" customHeight="1">
      <c r="A72" s="610"/>
      <c r="B72" s="591"/>
      <c r="C72" s="597"/>
      <c r="D72" s="597"/>
      <c r="E72" s="597"/>
      <c r="F72" s="598"/>
      <c r="G72" s="597"/>
      <c r="H72" s="597"/>
      <c r="I72" s="597"/>
      <c r="J72" s="597"/>
      <c r="K72" s="597"/>
      <c r="L72" s="598"/>
      <c r="M72" s="597"/>
      <c r="N72" s="597"/>
      <c r="O72" s="597"/>
      <c r="P72" s="597"/>
      <c r="Q72" s="591"/>
      <c r="R72" s="597"/>
      <c r="S72" s="597"/>
      <c r="T72" s="591"/>
      <c r="U72" s="597"/>
      <c r="V72" s="597"/>
      <c r="W72" s="597"/>
      <c r="X72" s="597"/>
      <c r="Y72" s="597"/>
      <c r="Z72" s="591"/>
      <c r="AA72" s="597"/>
      <c r="AB72" s="607"/>
      <c r="AC72" s="598"/>
      <c r="AD72" s="598"/>
      <c r="AE72" s="591"/>
      <c r="AF72" s="597"/>
      <c r="AG72" s="607"/>
      <c r="AH72" s="597"/>
      <c r="AI72" s="598"/>
      <c r="AJ72" s="598"/>
      <c r="AK72" s="597"/>
      <c r="AL72" s="607"/>
      <c r="AM72" s="592"/>
      <c r="AN72" s="592"/>
      <c r="AO72" s="591"/>
      <c r="AP72" s="598"/>
      <c r="AQ72" s="598"/>
    </row>
    <row r="73" spans="1:43" s="572" customFormat="1" ht="17.25" customHeight="1">
      <c r="A73" s="610"/>
      <c r="B73" s="591"/>
      <c r="C73" s="597"/>
      <c r="D73" s="597"/>
      <c r="E73" s="597"/>
      <c r="F73" s="598"/>
      <c r="G73" s="597"/>
      <c r="H73" s="597"/>
      <c r="I73" s="597"/>
      <c r="J73" s="597"/>
      <c r="K73" s="597"/>
      <c r="L73" s="598"/>
      <c r="M73" s="597"/>
      <c r="N73" s="597"/>
      <c r="O73" s="597"/>
      <c r="P73" s="597"/>
      <c r="Q73" s="591"/>
      <c r="R73" s="597"/>
      <c r="S73" s="597"/>
      <c r="T73" s="591"/>
      <c r="U73" s="597"/>
      <c r="V73" s="597"/>
      <c r="W73" s="597"/>
      <c r="X73" s="597"/>
      <c r="Y73" s="597"/>
      <c r="Z73" s="591"/>
      <c r="AA73" s="597"/>
      <c r="AB73" s="607"/>
      <c r="AC73" s="598"/>
      <c r="AD73" s="598"/>
      <c r="AE73" s="591"/>
      <c r="AF73" s="597"/>
      <c r="AG73" s="607"/>
      <c r="AH73" s="597"/>
      <c r="AI73" s="598"/>
      <c r="AJ73" s="598"/>
      <c r="AK73" s="597"/>
      <c r="AL73" s="607"/>
      <c r="AM73" s="597"/>
      <c r="AN73" s="598"/>
      <c r="AO73" s="598"/>
      <c r="AP73" s="598"/>
      <c r="AQ73" s="598"/>
    </row>
    <row r="74" spans="1:43" s="572" customFormat="1" ht="17.25" customHeight="1">
      <c r="A74" s="610"/>
      <c r="B74" s="591"/>
      <c r="C74" s="597"/>
      <c r="D74" s="597"/>
      <c r="E74" s="597"/>
      <c r="F74" s="598"/>
      <c r="G74" s="597"/>
      <c r="H74" s="597"/>
      <c r="I74" s="597"/>
      <c r="J74" s="597"/>
      <c r="K74" s="597"/>
      <c r="L74" s="598"/>
      <c r="M74" s="597"/>
      <c r="N74" s="597"/>
      <c r="O74" s="597"/>
      <c r="P74" s="597"/>
      <c r="Q74" s="591"/>
      <c r="R74" s="597"/>
      <c r="S74" s="597"/>
      <c r="T74" s="591"/>
      <c r="U74" s="597"/>
      <c r="V74" s="597"/>
      <c r="W74" s="597"/>
      <c r="X74" s="597"/>
      <c r="Y74" s="597"/>
      <c r="Z74" s="591"/>
      <c r="AA74" s="597"/>
      <c r="AB74" s="607"/>
      <c r="AC74" s="598"/>
      <c r="AD74" s="598"/>
      <c r="AE74" s="591"/>
      <c r="AF74" s="597"/>
      <c r="AG74" s="607"/>
      <c r="AH74" s="597"/>
      <c r="AI74" s="598"/>
      <c r="AJ74" s="598"/>
      <c r="AK74" s="597"/>
      <c r="AL74" s="607"/>
      <c r="AM74" s="597"/>
      <c r="AN74" s="598"/>
      <c r="AO74" s="598"/>
      <c r="AP74" s="598"/>
      <c r="AQ74" s="598"/>
    </row>
    <row r="75" spans="1:43" s="572" customFormat="1" ht="17.25" customHeight="1">
      <c r="A75" s="610"/>
      <c r="B75" s="591"/>
      <c r="C75" s="597"/>
      <c r="D75" s="597"/>
      <c r="E75" s="597"/>
      <c r="F75" s="598"/>
      <c r="G75" s="597"/>
      <c r="H75" s="597"/>
      <c r="I75" s="597"/>
      <c r="J75" s="597"/>
      <c r="K75" s="597"/>
      <c r="L75" s="598"/>
      <c r="M75" s="597"/>
      <c r="N75" s="597"/>
      <c r="O75" s="597"/>
      <c r="P75" s="597"/>
      <c r="Q75" s="591"/>
      <c r="R75" s="597"/>
      <c r="S75" s="597"/>
      <c r="T75" s="591"/>
      <c r="U75" s="597"/>
      <c r="V75" s="597"/>
      <c r="W75" s="597"/>
      <c r="X75" s="597"/>
      <c r="Y75" s="597"/>
      <c r="Z75" s="591"/>
      <c r="AA75" s="597"/>
      <c r="AB75" s="607"/>
      <c r="AC75" s="598"/>
      <c r="AD75" s="598"/>
      <c r="AE75" s="591"/>
      <c r="AF75" s="597"/>
      <c r="AG75" s="607"/>
      <c r="AH75" s="597"/>
      <c r="AI75" s="598"/>
      <c r="AJ75" s="598"/>
      <c r="AK75" s="597"/>
      <c r="AL75" s="607"/>
      <c r="AM75" s="597"/>
      <c r="AN75" s="598"/>
      <c r="AO75" s="598"/>
      <c r="AP75" s="598"/>
      <c r="AQ75" s="598"/>
    </row>
    <row r="76" spans="1:43" s="572" customFormat="1" ht="17.25" customHeight="1">
      <c r="A76" s="610"/>
      <c r="B76" s="598"/>
      <c r="C76" s="597"/>
      <c r="D76" s="597"/>
      <c r="E76" s="597"/>
      <c r="F76" s="598"/>
      <c r="G76" s="597"/>
      <c r="H76" s="597"/>
      <c r="I76" s="597"/>
      <c r="J76" s="597"/>
      <c r="K76" s="597"/>
      <c r="L76" s="598"/>
      <c r="M76" s="597"/>
      <c r="N76" s="597"/>
      <c r="O76" s="597"/>
      <c r="P76" s="597"/>
      <c r="Q76" s="598"/>
      <c r="R76" s="597"/>
      <c r="S76" s="597"/>
      <c r="T76" s="598"/>
      <c r="U76" s="597"/>
      <c r="V76" s="597"/>
      <c r="W76" s="597"/>
      <c r="X76" s="597"/>
      <c r="Y76" s="597"/>
      <c r="Z76" s="598"/>
      <c r="AA76" s="597"/>
      <c r="AB76" s="607"/>
      <c r="AC76" s="598"/>
      <c r="AD76" s="598"/>
      <c r="AE76" s="598"/>
      <c r="AF76" s="597"/>
      <c r="AG76" s="607"/>
      <c r="AH76" s="597"/>
      <c r="AI76" s="598"/>
      <c r="AJ76" s="598"/>
      <c r="AK76" s="597"/>
      <c r="AL76" s="607"/>
      <c r="AM76" s="597"/>
      <c r="AN76" s="598"/>
      <c r="AO76" s="598"/>
      <c r="AP76" s="598"/>
      <c r="AQ76" s="598"/>
    </row>
    <row r="77" spans="1:43" s="572" customFormat="1" ht="17.25" customHeight="1">
      <c r="A77" s="610"/>
      <c r="B77" s="611"/>
      <c r="C77" s="612"/>
      <c r="D77" s="612"/>
      <c r="E77" s="612"/>
      <c r="F77" s="611"/>
      <c r="G77" s="612"/>
      <c r="H77" s="612"/>
      <c r="I77" s="612"/>
      <c r="J77" s="612"/>
      <c r="K77" s="612"/>
      <c r="L77" s="611"/>
      <c r="M77" s="612"/>
      <c r="N77" s="612"/>
      <c r="O77" s="612"/>
      <c r="P77" s="612"/>
      <c r="Q77" s="611"/>
      <c r="R77" s="612"/>
      <c r="S77" s="612"/>
      <c r="T77" s="611"/>
      <c r="U77" s="612"/>
      <c r="V77" s="612"/>
      <c r="W77" s="612"/>
      <c r="X77" s="612"/>
      <c r="Y77" s="612"/>
      <c r="Z77" s="611"/>
      <c r="AA77" s="612"/>
      <c r="AB77" s="617"/>
      <c r="AC77" s="611"/>
      <c r="AD77" s="611"/>
      <c r="AE77" s="611"/>
      <c r="AF77" s="612"/>
      <c r="AG77" s="617"/>
      <c r="AH77" s="612"/>
      <c r="AI77" s="611"/>
      <c r="AJ77" s="611"/>
      <c r="AK77" s="612"/>
      <c r="AL77" s="617"/>
      <c r="AM77" s="612"/>
      <c r="AN77" s="611"/>
      <c r="AO77" s="611"/>
      <c r="AP77" s="611"/>
      <c r="AQ77" s="611"/>
    </row>
    <row r="78" spans="1:43" s="573" customFormat="1" ht="17.25" customHeight="1">
      <c r="A78" s="613"/>
      <c r="B78" s="614"/>
      <c r="C78" s="615"/>
      <c r="D78" s="615"/>
      <c r="E78" s="615"/>
      <c r="F78" s="614"/>
      <c r="G78" s="615"/>
      <c r="H78" s="615"/>
      <c r="I78" s="615"/>
      <c r="J78" s="615"/>
      <c r="K78" s="615"/>
      <c r="L78" s="614"/>
      <c r="M78" s="615"/>
      <c r="N78" s="615"/>
      <c r="O78" s="615"/>
      <c r="P78" s="615"/>
      <c r="Q78" s="614"/>
      <c r="R78" s="615"/>
      <c r="S78" s="615"/>
      <c r="T78" s="614"/>
      <c r="U78" s="615"/>
      <c r="V78" s="615"/>
      <c r="W78" s="615"/>
      <c r="X78" s="615"/>
      <c r="Y78" s="615"/>
      <c r="Z78" s="614"/>
      <c r="AA78" s="615"/>
      <c r="AB78" s="618"/>
      <c r="AC78" s="614"/>
      <c r="AD78" s="614"/>
      <c r="AE78" s="614"/>
      <c r="AF78" s="615"/>
      <c r="AG78" s="618"/>
      <c r="AH78" s="615"/>
      <c r="AI78" s="614"/>
      <c r="AJ78" s="614"/>
      <c r="AK78" s="615"/>
      <c r="AL78" s="618"/>
      <c r="AM78" s="615"/>
      <c r="AN78" s="614"/>
      <c r="AO78" s="614"/>
      <c r="AP78" s="614"/>
      <c r="AQ78" s="614"/>
    </row>
    <row r="79" spans="2:43" ht="15.75">
      <c r="B79" s="616"/>
      <c r="C79" s="616"/>
      <c r="D79" s="616"/>
      <c r="E79" s="616"/>
      <c r="F79" s="616"/>
      <c r="G79" s="616"/>
      <c r="H79" s="616"/>
      <c r="I79" s="616"/>
      <c r="J79" s="616"/>
      <c r="K79" s="616"/>
      <c r="L79" s="616"/>
      <c r="M79" s="616"/>
      <c r="N79" s="616"/>
      <c r="O79" s="616"/>
      <c r="P79" s="616"/>
      <c r="Q79" s="616"/>
      <c r="R79" s="616"/>
      <c r="S79" s="616"/>
      <c r="T79" s="616"/>
      <c r="U79" s="616"/>
      <c r="V79" s="616"/>
      <c r="W79" s="616"/>
      <c r="X79" s="616"/>
      <c r="Y79" s="616"/>
      <c r="Z79" s="616"/>
      <c r="AA79" s="616"/>
      <c r="AB79" s="616"/>
      <c r="AC79" s="616"/>
      <c r="AD79" s="616"/>
      <c r="AE79" s="616"/>
      <c r="AF79" s="616"/>
      <c r="AG79" s="616"/>
      <c r="AH79" s="616"/>
      <c r="AI79" s="616"/>
      <c r="AJ79" s="616"/>
      <c r="AK79" s="616"/>
      <c r="AL79" s="616"/>
      <c r="AM79" s="616"/>
      <c r="AN79" s="616"/>
      <c r="AO79" s="616"/>
      <c r="AP79" s="616"/>
      <c r="AQ79" s="616"/>
    </row>
    <row r="80" spans="2:43" ht="15.75">
      <c r="B80" s="616"/>
      <c r="C80" s="616"/>
      <c r="D80" s="616"/>
      <c r="E80" s="616"/>
      <c r="F80" s="616"/>
      <c r="G80" s="616"/>
      <c r="H80" s="616"/>
      <c r="I80" s="616"/>
      <c r="J80" s="616"/>
      <c r="K80" s="616"/>
      <c r="L80" s="616"/>
      <c r="M80" s="616"/>
      <c r="N80" s="616"/>
      <c r="O80" s="616"/>
      <c r="P80" s="616"/>
      <c r="Q80" s="616"/>
      <c r="R80" s="616"/>
      <c r="S80" s="616"/>
      <c r="T80" s="616"/>
      <c r="U80" s="616"/>
      <c r="V80" s="616"/>
      <c r="W80" s="616"/>
      <c r="X80" s="616"/>
      <c r="Y80" s="616"/>
      <c r="Z80" s="616"/>
      <c r="AA80" s="616"/>
      <c r="AB80" s="616"/>
      <c r="AC80" s="616"/>
      <c r="AD80" s="616"/>
      <c r="AE80" s="616"/>
      <c r="AF80" s="616"/>
      <c r="AG80" s="616"/>
      <c r="AH80" s="616"/>
      <c r="AI80" s="616"/>
      <c r="AJ80" s="616"/>
      <c r="AK80" s="616"/>
      <c r="AL80" s="616"/>
      <c r="AM80" s="616"/>
      <c r="AN80" s="616"/>
      <c r="AO80" s="616"/>
      <c r="AP80" s="616"/>
      <c r="AQ80" s="616"/>
    </row>
    <row r="81" spans="2:43" ht="15.75">
      <c r="B81" s="616"/>
      <c r="C81" s="616"/>
      <c r="D81" s="616"/>
      <c r="E81" s="616"/>
      <c r="F81" s="616"/>
      <c r="G81" s="616"/>
      <c r="H81" s="616"/>
      <c r="I81" s="616"/>
      <c r="J81" s="616"/>
      <c r="K81" s="616"/>
      <c r="L81" s="616"/>
      <c r="M81" s="616"/>
      <c r="N81" s="616"/>
      <c r="O81" s="616"/>
      <c r="P81" s="616"/>
      <c r="Q81" s="616"/>
      <c r="R81" s="616"/>
      <c r="S81" s="616"/>
      <c r="T81" s="616"/>
      <c r="U81" s="616"/>
      <c r="V81" s="616"/>
      <c r="W81" s="616"/>
      <c r="X81" s="616"/>
      <c r="Y81" s="616"/>
      <c r="Z81" s="616"/>
      <c r="AA81" s="616"/>
      <c r="AB81" s="616"/>
      <c r="AC81" s="616"/>
      <c r="AD81" s="616"/>
      <c r="AE81" s="616"/>
      <c r="AF81" s="616"/>
      <c r="AG81" s="616"/>
      <c r="AH81" s="616"/>
      <c r="AI81" s="616"/>
      <c r="AJ81" s="616"/>
      <c r="AK81" s="616"/>
      <c r="AL81" s="616"/>
      <c r="AM81" s="616"/>
      <c r="AN81" s="616"/>
      <c r="AO81" s="616"/>
      <c r="AP81" s="616"/>
      <c r="AQ81" s="616"/>
    </row>
    <row r="82" spans="2:43" ht="15.75">
      <c r="B82" s="616"/>
      <c r="C82" s="616"/>
      <c r="D82" s="616"/>
      <c r="E82" s="616"/>
      <c r="F82" s="616"/>
      <c r="G82" s="616"/>
      <c r="H82" s="616"/>
      <c r="I82" s="616"/>
      <c r="J82" s="616"/>
      <c r="K82" s="616"/>
      <c r="L82" s="616"/>
      <c r="M82" s="616"/>
      <c r="N82" s="616"/>
      <c r="O82" s="616"/>
      <c r="P82" s="616"/>
      <c r="Q82" s="616"/>
      <c r="R82" s="616"/>
      <c r="S82" s="616"/>
      <c r="T82" s="616"/>
      <c r="U82" s="616"/>
      <c r="V82" s="616"/>
      <c r="W82" s="616"/>
      <c r="X82" s="616"/>
      <c r="Y82" s="616"/>
      <c r="Z82" s="616"/>
      <c r="AA82" s="616"/>
      <c r="AB82" s="616"/>
      <c r="AC82" s="616"/>
      <c r="AD82" s="616"/>
      <c r="AE82" s="616"/>
      <c r="AF82" s="616"/>
      <c r="AG82" s="616"/>
      <c r="AH82" s="616"/>
      <c r="AI82" s="616"/>
      <c r="AJ82" s="616"/>
      <c r="AK82" s="616"/>
      <c r="AL82" s="616"/>
      <c r="AM82" s="616"/>
      <c r="AN82" s="616"/>
      <c r="AO82" s="616"/>
      <c r="AP82" s="616"/>
      <c r="AQ82" s="616"/>
    </row>
    <row r="83" spans="2:43" ht="15.75">
      <c r="B83" s="616"/>
      <c r="C83" s="616"/>
      <c r="D83" s="616"/>
      <c r="E83" s="616"/>
      <c r="F83" s="616"/>
      <c r="G83" s="616"/>
      <c r="H83" s="616"/>
      <c r="I83" s="616"/>
      <c r="J83" s="616"/>
      <c r="K83" s="616"/>
      <c r="L83" s="616"/>
      <c r="M83" s="616"/>
      <c r="N83" s="616"/>
      <c r="O83" s="616"/>
      <c r="P83" s="616"/>
      <c r="Q83" s="616"/>
      <c r="R83" s="616"/>
      <c r="S83" s="616"/>
      <c r="T83" s="616"/>
      <c r="U83" s="616"/>
      <c r="V83" s="616"/>
      <c r="W83" s="616"/>
      <c r="X83" s="616"/>
      <c r="Y83" s="616"/>
      <c r="Z83" s="616"/>
      <c r="AA83" s="616"/>
      <c r="AB83" s="616"/>
      <c r="AC83" s="616"/>
      <c r="AD83" s="616"/>
      <c r="AE83" s="616"/>
      <c r="AF83" s="616"/>
      <c r="AG83" s="616"/>
      <c r="AH83" s="616"/>
      <c r="AI83" s="616"/>
      <c r="AJ83" s="616"/>
      <c r="AK83" s="616"/>
      <c r="AL83" s="616"/>
      <c r="AM83" s="616"/>
      <c r="AN83" s="616"/>
      <c r="AO83" s="616"/>
      <c r="AP83" s="616"/>
      <c r="AQ83" s="616"/>
    </row>
    <row r="84" spans="2:43" ht="15.75">
      <c r="B84" s="616"/>
      <c r="C84" s="616"/>
      <c r="D84" s="616"/>
      <c r="E84" s="616"/>
      <c r="F84" s="616"/>
      <c r="G84" s="616"/>
      <c r="H84" s="616"/>
      <c r="I84" s="616"/>
      <c r="J84" s="616"/>
      <c r="K84" s="616"/>
      <c r="L84" s="616"/>
      <c r="M84" s="616"/>
      <c r="N84" s="616"/>
      <c r="O84" s="616"/>
      <c r="P84" s="616"/>
      <c r="Q84" s="616"/>
      <c r="R84" s="616"/>
      <c r="S84" s="616"/>
      <c r="T84" s="616"/>
      <c r="U84" s="616"/>
      <c r="V84" s="616"/>
      <c r="W84" s="616"/>
      <c r="X84" s="616"/>
      <c r="Y84" s="616"/>
      <c r="Z84" s="616"/>
      <c r="AA84" s="616"/>
      <c r="AB84" s="616"/>
      <c r="AC84" s="616"/>
      <c r="AD84" s="616"/>
      <c r="AE84" s="616"/>
      <c r="AF84" s="616"/>
      <c r="AG84" s="616"/>
      <c r="AH84" s="616"/>
      <c r="AI84" s="616"/>
      <c r="AJ84" s="616"/>
      <c r="AK84" s="616"/>
      <c r="AL84" s="616"/>
      <c r="AM84" s="616"/>
      <c r="AN84" s="616"/>
      <c r="AO84" s="616"/>
      <c r="AP84" s="616"/>
      <c r="AQ84" s="616"/>
    </row>
    <row r="85" spans="2:43" ht="15.75">
      <c r="B85" s="616"/>
      <c r="C85" s="616"/>
      <c r="D85" s="616"/>
      <c r="E85" s="616"/>
      <c r="F85" s="616"/>
      <c r="G85" s="616"/>
      <c r="H85" s="616"/>
      <c r="I85" s="616"/>
      <c r="J85" s="616"/>
      <c r="K85" s="616"/>
      <c r="L85" s="616"/>
      <c r="M85" s="616"/>
      <c r="N85" s="616"/>
      <c r="O85" s="616"/>
      <c r="P85" s="616"/>
      <c r="Q85" s="616"/>
      <c r="R85" s="616"/>
      <c r="S85" s="616"/>
      <c r="T85" s="616"/>
      <c r="U85" s="616"/>
      <c r="V85" s="616"/>
      <c r="W85" s="616"/>
      <c r="X85" s="616"/>
      <c r="Y85" s="616"/>
      <c r="Z85" s="616"/>
      <c r="AA85" s="616"/>
      <c r="AB85" s="616"/>
      <c r="AC85" s="616"/>
      <c r="AD85" s="616"/>
      <c r="AE85" s="616"/>
      <c r="AF85" s="616"/>
      <c r="AG85" s="616"/>
      <c r="AH85" s="616"/>
      <c r="AI85" s="616"/>
      <c r="AJ85" s="616"/>
      <c r="AK85" s="616"/>
      <c r="AL85" s="616"/>
      <c r="AM85" s="616"/>
      <c r="AN85" s="616"/>
      <c r="AO85" s="616"/>
      <c r="AP85" s="616"/>
      <c r="AQ85" s="616"/>
    </row>
    <row r="86" spans="2:43" ht="15.75">
      <c r="B86" s="616"/>
      <c r="C86" s="616"/>
      <c r="D86" s="616"/>
      <c r="E86" s="616"/>
      <c r="F86" s="616"/>
      <c r="G86" s="616"/>
      <c r="H86" s="616"/>
      <c r="I86" s="616"/>
      <c r="J86" s="616"/>
      <c r="K86" s="616"/>
      <c r="L86" s="616"/>
      <c r="M86" s="616"/>
      <c r="N86" s="616"/>
      <c r="O86" s="616"/>
      <c r="P86" s="616"/>
      <c r="Q86" s="616"/>
      <c r="R86" s="616"/>
      <c r="S86" s="616"/>
      <c r="T86" s="616"/>
      <c r="U86" s="616"/>
      <c r="V86" s="616"/>
      <c r="W86" s="616"/>
      <c r="X86" s="616"/>
      <c r="Y86" s="616"/>
      <c r="Z86" s="616"/>
      <c r="AA86" s="616"/>
      <c r="AB86" s="616"/>
      <c r="AC86" s="616"/>
      <c r="AD86" s="616"/>
      <c r="AE86" s="616"/>
      <c r="AF86" s="616"/>
      <c r="AG86" s="616"/>
      <c r="AH86" s="616"/>
      <c r="AI86" s="616"/>
      <c r="AJ86" s="616"/>
      <c r="AK86" s="616"/>
      <c r="AL86" s="616"/>
      <c r="AM86" s="616"/>
      <c r="AN86" s="616"/>
      <c r="AO86" s="616"/>
      <c r="AP86" s="616"/>
      <c r="AQ86" s="616"/>
    </row>
    <row r="87" spans="2:43" ht="15.75">
      <c r="B87" s="616"/>
      <c r="C87" s="616"/>
      <c r="D87" s="616"/>
      <c r="E87" s="616"/>
      <c r="F87" s="616"/>
      <c r="G87" s="616"/>
      <c r="H87" s="616"/>
      <c r="I87" s="616"/>
      <c r="J87" s="616"/>
      <c r="K87" s="616"/>
      <c r="L87" s="616"/>
      <c r="M87" s="616"/>
      <c r="N87" s="616"/>
      <c r="O87" s="616"/>
      <c r="P87" s="616"/>
      <c r="Q87" s="616"/>
      <c r="R87" s="616"/>
      <c r="S87" s="616"/>
      <c r="T87" s="616"/>
      <c r="U87" s="616"/>
      <c r="V87" s="616"/>
      <c r="W87" s="616"/>
      <c r="X87" s="616"/>
      <c r="Y87" s="616"/>
      <c r="Z87" s="616"/>
      <c r="AA87" s="616"/>
      <c r="AB87" s="616"/>
      <c r="AC87" s="616"/>
      <c r="AD87" s="616"/>
      <c r="AE87" s="616"/>
      <c r="AF87" s="616"/>
      <c r="AG87" s="616"/>
      <c r="AH87" s="616"/>
      <c r="AI87" s="616"/>
      <c r="AJ87" s="616"/>
      <c r="AK87" s="616"/>
      <c r="AL87" s="616"/>
      <c r="AM87" s="616"/>
      <c r="AN87" s="616"/>
      <c r="AO87" s="616"/>
      <c r="AP87" s="616"/>
      <c r="AQ87" s="616"/>
    </row>
    <row r="88" spans="2:43" ht="15.75">
      <c r="B88" s="616"/>
      <c r="C88" s="616"/>
      <c r="D88" s="616"/>
      <c r="E88" s="616"/>
      <c r="F88" s="616"/>
      <c r="G88" s="616"/>
      <c r="H88" s="616"/>
      <c r="I88" s="616"/>
      <c r="J88" s="616"/>
      <c r="K88" s="616"/>
      <c r="L88" s="616"/>
      <c r="M88" s="616"/>
      <c r="N88" s="616"/>
      <c r="O88" s="616"/>
      <c r="P88" s="616"/>
      <c r="Q88" s="616"/>
      <c r="R88" s="616"/>
      <c r="S88" s="616"/>
      <c r="T88" s="616"/>
      <c r="U88" s="616"/>
      <c r="V88" s="616"/>
      <c r="W88" s="616"/>
      <c r="X88" s="616"/>
      <c r="Y88" s="616"/>
      <c r="Z88" s="616"/>
      <c r="AA88" s="616"/>
      <c r="AB88" s="616"/>
      <c r="AC88" s="616"/>
      <c r="AD88" s="616"/>
      <c r="AE88" s="616"/>
      <c r="AF88" s="616"/>
      <c r="AG88" s="616"/>
      <c r="AH88" s="616"/>
      <c r="AI88" s="616"/>
      <c r="AJ88" s="616"/>
      <c r="AK88" s="616"/>
      <c r="AL88" s="616"/>
      <c r="AM88" s="616"/>
      <c r="AN88" s="616"/>
      <c r="AO88" s="616"/>
      <c r="AP88" s="616"/>
      <c r="AQ88" s="616"/>
    </row>
    <row r="89" spans="2:43" ht="15.75">
      <c r="B89" s="616"/>
      <c r="C89" s="616"/>
      <c r="D89" s="616"/>
      <c r="E89" s="616"/>
      <c r="F89" s="616"/>
      <c r="G89" s="616"/>
      <c r="H89" s="616"/>
      <c r="I89" s="616"/>
      <c r="J89" s="616"/>
      <c r="K89" s="616"/>
      <c r="L89" s="616"/>
      <c r="M89" s="616"/>
      <c r="N89" s="616"/>
      <c r="O89" s="616"/>
      <c r="P89" s="616"/>
      <c r="Q89" s="616"/>
      <c r="R89" s="616"/>
      <c r="S89" s="616"/>
      <c r="T89" s="616"/>
      <c r="U89" s="616"/>
      <c r="V89" s="616"/>
      <c r="W89" s="616"/>
      <c r="X89" s="616"/>
      <c r="Y89" s="616"/>
      <c r="Z89" s="616"/>
      <c r="AA89" s="616"/>
      <c r="AB89" s="616"/>
      <c r="AC89" s="616"/>
      <c r="AD89" s="616"/>
      <c r="AE89" s="616"/>
      <c r="AF89" s="616"/>
      <c r="AG89" s="616"/>
      <c r="AH89" s="616"/>
      <c r="AI89" s="616"/>
      <c r="AJ89" s="616"/>
      <c r="AK89" s="616"/>
      <c r="AL89" s="616"/>
      <c r="AM89" s="616"/>
      <c r="AN89" s="616"/>
      <c r="AO89" s="616"/>
      <c r="AP89" s="616"/>
      <c r="AQ89" s="616"/>
    </row>
    <row r="90" spans="2:43" ht="15.75">
      <c r="B90" s="616"/>
      <c r="C90" s="616"/>
      <c r="D90" s="616"/>
      <c r="E90" s="616"/>
      <c r="F90" s="616"/>
      <c r="G90" s="616"/>
      <c r="H90" s="616"/>
      <c r="I90" s="616"/>
      <c r="J90" s="616"/>
      <c r="K90" s="616"/>
      <c r="L90" s="616"/>
      <c r="M90" s="616"/>
      <c r="N90" s="616"/>
      <c r="O90" s="616"/>
      <c r="P90" s="616"/>
      <c r="Q90" s="616"/>
      <c r="R90" s="616"/>
      <c r="S90" s="616"/>
      <c r="T90" s="616"/>
      <c r="U90" s="616"/>
      <c r="V90" s="616"/>
      <c r="W90" s="616"/>
      <c r="X90" s="616"/>
      <c r="Y90" s="616"/>
      <c r="Z90" s="616"/>
      <c r="AA90" s="616"/>
      <c r="AB90" s="616"/>
      <c r="AC90" s="616"/>
      <c r="AD90" s="616"/>
      <c r="AE90" s="616"/>
      <c r="AF90" s="616"/>
      <c r="AG90" s="616"/>
      <c r="AH90" s="616"/>
      <c r="AI90" s="616"/>
      <c r="AJ90" s="616"/>
      <c r="AK90" s="616"/>
      <c r="AL90" s="616"/>
      <c r="AM90" s="616"/>
      <c r="AN90" s="616"/>
      <c r="AO90" s="616"/>
      <c r="AP90" s="616"/>
      <c r="AQ90" s="616"/>
    </row>
    <row r="91" spans="2:43" ht="15.75">
      <c r="B91" s="616"/>
      <c r="C91" s="616"/>
      <c r="D91" s="616"/>
      <c r="E91" s="616"/>
      <c r="F91" s="616"/>
      <c r="G91" s="616"/>
      <c r="H91" s="616"/>
      <c r="I91" s="616"/>
      <c r="J91" s="616"/>
      <c r="K91" s="616"/>
      <c r="L91" s="616"/>
      <c r="M91" s="616"/>
      <c r="N91" s="616"/>
      <c r="O91" s="616"/>
      <c r="P91" s="616"/>
      <c r="Q91" s="616"/>
      <c r="R91" s="616"/>
      <c r="S91" s="616"/>
      <c r="T91" s="616"/>
      <c r="U91" s="616"/>
      <c r="V91" s="616"/>
      <c r="W91" s="616"/>
      <c r="X91" s="616"/>
      <c r="Y91" s="616"/>
      <c r="Z91" s="616"/>
      <c r="AA91" s="616"/>
      <c r="AB91" s="616"/>
      <c r="AC91" s="616"/>
      <c r="AD91" s="616"/>
      <c r="AE91" s="616"/>
      <c r="AF91" s="616"/>
      <c r="AG91" s="616"/>
      <c r="AH91" s="616"/>
      <c r="AI91" s="616"/>
      <c r="AJ91" s="616"/>
      <c r="AK91" s="616"/>
      <c r="AL91" s="616"/>
      <c r="AM91" s="616"/>
      <c r="AN91" s="616"/>
      <c r="AO91" s="616"/>
      <c r="AP91" s="616"/>
      <c r="AQ91" s="616"/>
    </row>
    <row r="92" spans="2:43" ht="15.75">
      <c r="B92" s="616"/>
      <c r="C92" s="616"/>
      <c r="D92" s="616"/>
      <c r="E92" s="616"/>
      <c r="F92" s="616"/>
      <c r="G92" s="616"/>
      <c r="H92" s="616"/>
      <c r="I92" s="616"/>
      <c r="J92" s="616"/>
      <c r="K92" s="616"/>
      <c r="L92" s="616"/>
      <c r="M92" s="616"/>
      <c r="N92" s="616"/>
      <c r="O92" s="616"/>
      <c r="P92" s="616"/>
      <c r="Q92" s="616"/>
      <c r="R92" s="616"/>
      <c r="S92" s="616"/>
      <c r="T92" s="616"/>
      <c r="U92" s="616"/>
      <c r="V92" s="616"/>
      <c r="W92" s="616"/>
      <c r="X92" s="616"/>
      <c r="Y92" s="616"/>
      <c r="Z92" s="616"/>
      <c r="AA92" s="616"/>
      <c r="AB92" s="616"/>
      <c r="AC92" s="616"/>
      <c r="AD92" s="616"/>
      <c r="AE92" s="616"/>
      <c r="AF92" s="616"/>
      <c r="AG92" s="616"/>
      <c r="AH92" s="616"/>
      <c r="AI92" s="616"/>
      <c r="AJ92" s="616"/>
      <c r="AK92" s="616"/>
      <c r="AL92" s="616"/>
      <c r="AM92" s="616"/>
      <c r="AN92" s="616"/>
      <c r="AO92" s="616"/>
      <c r="AP92" s="616"/>
      <c r="AQ92" s="616"/>
    </row>
    <row r="93" spans="2:43" ht="15.75">
      <c r="B93" s="616"/>
      <c r="C93" s="616"/>
      <c r="D93" s="616"/>
      <c r="E93" s="616"/>
      <c r="F93" s="616"/>
      <c r="G93" s="616"/>
      <c r="H93" s="616"/>
      <c r="I93" s="616"/>
      <c r="J93" s="616"/>
      <c r="K93" s="616"/>
      <c r="L93" s="616"/>
      <c r="M93" s="616"/>
      <c r="N93" s="616"/>
      <c r="O93" s="616"/>
      <c r="P93" s="616"/>
      <c r="Q93" s="616"/>
      <c r="R93" s="616"/>
      <c r="S93" s="616"/>
      <c r="T93" s="616"/>
      <c r="U93" s="616"/>
      <c r="V93" s="616"/>
      <c r="W93" s="616"/>
      <c r="X93" s="616"/>
      <c r="Y93" s="616"/>
      <c r="Z93" s="616"/>
      <c r="AA93" s="616"/>
      <c r="AB93" s="616"/>
      <c r="AC93" s="616"/>
      <c r="AD93" s="616"/>
      <c r="AE93" s="616"/>
      <c r="AF93" s="616"/>
      <c r="AG93" s="616"/>
      <c r="AH93" s="616"/>
      <c r="AI93" s="616"/>
      <c r="AJ93" s="616"/>
      <c r="AK93" s="616"/>
      <c r="AL93" s="616"/>
      <c r="AM93" s="616"/>
      <c r="AN93" s="616"/>
      <c r="AO93" s="616"/>
      <c r="AP93" s="616"/>
      <c r="AQ93" s="616"/>
    </row>
    <row r="94" spans="2:43" ht="15.75">
      <c r="B94" s="616"/>
      <c r="C94" s="616"/>
      <c r="D94" s="616"/>
      <c r="E94" s="616"/>
      <c r="F94" s="616"/>
      <c r="G94" s="616"/>
      <c r="H94" s="616"/>
      <c r="I94" s="616"/>
      <c r="J94" s="616"/>
      <c r="K94" s="616"/>
      <c r="L94" s="616"/>
      <c r="M94" s="616"/>
      <c r="N94" s="616"/>
      <c r="O94" s="616"/>
      <c r="P94" s="616"/>
      <c r="Q94" s="616"/>
      <c r="R94" s="616"/>
      <c r="S94" s="616"/>
      <c r="T94" s="616"/>
      <c r="U94" s="616"/>
      <c r="V94" s="616"/>
      <c r="W94" s="616"/>
      <c r="X94" s="616"/>
      <c r="Y94" s="616"/>
      <c r="Z94" s="616"/>
      <c r="AA94" s="616"/>
      <c r="AB94" s="616"/>
      <c r="AC94" s="616"/>
      <c r="AD94" s="616"/>
      <c r="AE94" s="616"/>
      <c r="AF94" s="616"/>
      <c r="AG94" s="616"/>
      <c r="AH94" s="616"/>
      <c r="AI94" s="616"/>
      <c r="AJ94" s="616"/>
      <c r="AK94" s="616"/>
      <c r="AL94" s="616"/>
      <c r="AM94" s="616"/>
      <c r="AN94" s="616"/>
      <c r="AO94" s="616"/>
      <c r="AP94" s="616"/>
      <c r="AQ94" s="616"/>
    </row>
    <row r="95" spans="2:43" ht="15.75">
      <c r="B95" s="616"/>
      <c r="C95" s="616"/>
      <c r="D95" s="616"/>
      <c r="E95" s="616"/>
      <c r="F95" s="616"/>
      <c r="G95" s="616"/>
      <c r="H95" s="616"/>
      <c r="I95" s="616"/>
      <c r="J95" s="616"/>
      <c r="K95" s="616"/>
      <c r="L95" s="616"/>
      <c r="M95" s="616"/>
      <c r="N95" s="616"/>
      <c r="O95" s="616"/>
      <c r="P95" s="616"/>
      <c r="Q95" s="616"/>
      <c r="R95" s="616"/>
      <c r="S95" s="616"/>
      <c r="T95" s="616"/>
      <c r="U95" s="616"/>
      <c r="V95" s="616"/>
      <c r="W95" s="616"/>
      <c r="X95" s="616"/>
      <c r="Y95" s="616"/>
      <c r="Z95" s="616"/>
      <c r="AA95" s="616"/>
      <c r="AB95" s="616"/>
      <c r="AC95" s="616"/>
      <c r="AD95" s="616"/>
      <c r="AE95" s="616"/>
      <c r="AF95" s="616"/>
      <c r="AG95" s="616"/>
      <c r="AH95" s="616"/>
      <c r="AI95" s="616"/>
      <c r="AJ95" s="616"/>
      <c r="AK95" s="616"/>
      <c r="AL95" s="616"/>
      <c r="AM95" s="616"/>
      <c r="AN95" s="616"/>
      <c r="AO95" s="616"/>
      <c r="AP95" s="616"/>
      <c r="AQ95" s="616"/>
    </row>
    <row r="96" spans="2:43" ht="15.75">
      <c r="B96" s="616"/>
      <c r="C96" s="616"/>
      <c r="D96" s="616"/>
      <c r="E96" s="616"/>
      <c r="F96" s="616"/>
      <c r="G96" s="616"/>
      <c r="H96" s="616"/>
      <c r="I96" s="616"/>
      <c r="J96" s="616"/>
      <c r="K96" s="616"/>
      <c r="L96" s="616"/>
      <c r="M96" s="616"/>
      <c r="N96" s="616"/>
      <c r="O96" s="616"/>
      <c r="P96" s="616"/>
      <c r="Q96" s="616"/>
      <c r="R96" s="616"/>
      <c r="S96" s="616"/>
      <c r="T96" s="616"/>
      <c r="U96" s="616"/>
      <c r="V96" s="616"/>
      <c r="W96" s="616"/>
      <c r="X96" s="616"/>
      <c r="Y96" s="616"/>
      <c r="Z96" s="616"/>
      <c r="AA96" s="616"/>
      <c r="AB96" s="616"/>
      <c r="AC96" s="616"/>
      <c r="AD96" s="616"/>
      <c r="AE96" s="616"/>
      <c r="AF96" s="616"/>
      <c r="AG96" s="616"/>
      <c r="AH96" s="616"/>
      <c r="AI96" s="616"/>
      <c r="AJ96" s="616"/>
      <c r="AK96" s="616"/>
      <c r="AL96" s="616"/>
      <c r="AM96" s="616"/>
      <c r="AN96" s="616"/>
      <c r="AO96" s="616"/>
      <c r="AP96" s="616"/>
      <c r="AQ96" s="616"/>
    </row>
    <row r="97" spans="2:43" ht="15.75">
      <c r="B97" s="616"/>
      <c r="C97" s="616"/>
      <c r="D97" s="616"/>
      <c r="E97" s="616"/>
      <c r="F97" s="616"/>
      <c r="G97" s="616"/>
      <c r="H97" s="616"/>
      <c r="I97" s="616"/>
      <c r="J97" s="616"/>
      <c r="K97" s="616"/>
      <c r="L97" s="616"/>
      <c r="M97" s="616"/>
      <c r="N97" s="616"/>
      <c r="O97" s="616"/>
      <c r="P97" s="616"/>
      <c r="Q97" s="616"/>
      <c r="R97" s="616"/>
      <c r="S97" s="616"/>
      <c r="T97" s="616"/>
      <c r="U97" s="616"/>
      <c r="V97" s="616"/>
      <c r="W97" s="616"/>
      <c r="X97" s="616"/>
      <c r="Y97" s="616"/>
      <c r="Z97" s="616"/>
      <c r="AA97" s="616"/>
      <c r="AB97" s="616"/>
      <c r="AC97" s="616"/>
      <c r="AD97" s="616"/>
      <c r="AE97" s="616"/>
      <c r="AF97" s="616"/>
      <c r="AG97" s="616"/>
      <c r="AH97" s="616"/>
      <c r="AI97" s="616"/>
      <c r="AJ97" s="616"/>
      <c r="AK97" s="616"/>
      <c r="AL97" s="616"/>
      <c r="AM97" s="616"/>
      <c r="AN97" s="616"/>
      <c r="AO97" s="616"/>
      <c r="AP97" s="616"/>
      <c r="AQ97" s="616"/>
    </row>
    <row r="98" spans="2:43" ht="15.75">
      <c r="B98" s="616"/>
      <c r="C98" s="616"/>
      <c r="D98" s="616"/>
      <c r="E98" s="616"/>
      <c r="F98" s="616"/>
      <c r="G98" s="616"/>
      <c r="H98" s="616"/>
      <c r="I98" s="616"/>
      <c r="J98" s="616"/>
      <c r="K98" s="616"/>
      <c r="L98" s="616"/>
      <c r="M98" s="616"/>
      <c r="N98" s="616"/>
      <c r="O98" s="616"/>
      <c r="P98" s="616"/>
      <c r="Q98" s="616"/>
      <c r="R98" s="616"/>
      <c r="S98" s="616"/>
      <c r="T98" s="616"/>
      <c r="U98" s="616"/>
      <c r="V98" s="616"/>
      <c r="W98" s="616"/>
      <c r="X98" s="616"/>
      <c r="Y98" s="616"/>
      <c r="Z98" s="616"/>
      <c r="AA98" s="616"/>
      <c r="AB98" s="616"/>
      <c r="AC98" s="616"/>
      <c r="AD98" s="616"/>
      <c r="AE98" s="616"/>
      <c r="AF98" s="616"/>
      <c r="AG98" s="616"/>
      <c r="AH98" s="616"/>
      <c r="AI98" s="616"/>
      <c r="AJ98" s="616"/>
      <c r="AK98" s="616"/>
      <c r="AL98" s="616"/>
      <c r="AM98" s="616"/>
      <c r="AN98" s="616"/>
      <c r="AO98" s="616"/>
      <c r="AP98" s="616"/>
      <c r="AQ98" s="616"/>
    </row>
    <row r="99" spans="2:43" ht="15.75">
      <c r="B99" s="616"/>
      <c r="C99" s="616"/>
      <c r="D99" s="616"/>
      <c r="E99" s="616"/>
      <c r="F99" s="616"/>
      <c r="G99" s="616"/>
      <c r="H99" s="616"/>
      <c r="I99" s="616"/>
      <c r="J99" s="616"/>
      <c r="K99" s="616"/>
      <c r="L99" s="616"/>
      <c r="M99" s="616"/>
      <c r="N99" s="616"/>
      <c r="O99" s="616"/>
      <c r="P99" s="616"/>
      <c r="Q99" s="616"/>
      <c r="R99" s="616"/>
      <c r="S99" s="616"/>
      <c r="T99" s="616"/>
      <c r="U99" s="616"/>
      <c r="V99" s="616"/>
      <c r="W99" s="616"/>
      <c r="X99" s="616"/>
      <c r="Y99" s="616"/>
      <c r="Z99" s="616"/>
      <c r="AA99" s="616"/>
      <c r="AB99" s="616"/>
      <c r="AC99" s="616"/>
      <c r="AD99" s="616"/>
      <c r="AE99" s="616"/>
      <c r="AF99" s="616"/>
      <c r="AG99" s="616"/>
      <c r="AH99" s="616"/>
      <c r="AI99" s="616"/>
      <c r="AJ99" s="616"/>
      <c r="AK99" s="616"/>
      <c r="AL99" s="616"/>
      <c r="AM99" s="616"/>
      <c r="AN99" s="616"/>
      <c r="AO99" s="616"/>
      <c r="AP99" s="616"/>
      <c r="AQ99" s="616"/>
    </row>
    <row r="100" spans="2:43" ht="15.75">
      <c r="B100" s="616"/>
      <c r="C100" s="616"/>
      <c r="D100" s="616"/>
      <c r="E100" s="616"/>
      <c r="F100" s="616"/>
      <c r="G100" s="616"/>
      <c r="H100" s="616"/>
      <c r="I100" s="616"/>
      <c r="J100" s="616"/>
      <c r="K100" s="616"/>
      <c r="L100" s="616"/>
      <c r="M100" s="616"/>
      <c r="N100" s="616"/>
      <c r="O100" s="616"/>
      <c r="P100" s="616"/>
      <c r="Q100" s="616"/>
      <c r="R100" s="616"/>
      <c r="S100" s="616"/>
      <c r="T100" s="616"/>
      <c r="U100" s="616"/>
      <c r="V100" s="616"/>
      <c r="W100" s="616"/>
      <c r="X100" s="616"/>
      <c r="Y100" s="616"/>
      <c r="Z100" s="616"/>
      <c r="AA100" s="616"/>
      <c r="AB100" s="616"/>
      <c r="AC100" s="616"/>
      <c r="AD100" s="616"/>
      <c r="AE100" s="616"/>
      <c r="AF100" s="616"/>
      <c r="AG100" s="616"/>
      <c r="AH100" s="616"/>
      <c r="AI100" s="616"/>
      <c r="AJ100" s="616"/>
      <c r="AK100" s="616"/>
      <c r="AL100" s="616"/>
      <c r="AM100" s="616"/>
      <c r="AN100" s="616"/>
      <c r="AO100" s="616"/>
      <c r="AP100" s="616"/>
      <c r="AQ100" s="616"/>
    </row>
    <row r="101" spans="2:43" ht="15.75">
      <c r="B101" s="616"/>
      <c r="C101" s="616"/>
      <c r="D101" s="616"/>
      <c r="E101" s="616"/>
      <c r="F101" s="616"/>
      <c r="G101" s="616"/>
      <c r="H101" s="616"/>
      <c r="I101" s="616"/>
      <c r="J101" s="616"/>
      <c r="K101" s="616"/>
      <c r="L101" s="616"/>
      <c r="M101" s="616"/>
      <c r="N101" s="616"/>
      <c r="O101" s="616"/>
      <c r="P101" s="616"/>
      <c r="Q101" s="616"/>
      <c r="R101" s="616"/>
      <c r="S101" s="616"/>
      <c r="T101" s="616"/>
      <c r="U101" s="616"/>
      <c r="V101" s="616"/>
      <c r="W101" s="616"/>
      <c r="X101" s="616"/>
      <c r="Y101" s="616"/>
      <c r="Z101" s="616"/>
      <c r="AA101" s="616"/>
      <c r="AB101" s="616"/>
      <c r="AC101" s="616"/>
      <c r="AD101" s="616"/>
      <c r="AE101" s="616"/>
      <c r="AF101" s="616"/>
      <c r="AG101" s="616"/>
      <c r="AH101" s="616"/>
      <c r="AI101" s="616"/>
      <c r="AJ101" s="616"/>
      <c r="AK101" s="616"/>
      <c r="AL101" s="616"/>
      <c r="AM101" s="616"/>
      <c r="AN101" s="616"/>
      <c r="AO101" s="616"/>
      <c r="AP101" s="616"/>
      <c r="AQ101" s="616"/>
    </row>
  </sheetData>
  <sheetProtection/>
  <printOptions horizontalCentered="1"/>
  <pageMargins left="0.79" right="0.79" top="1.38" bottom="0.98" header="0.79" footer="0.31"/>
  <pageSetup firstPageNumber="38" useFirstPageNumber="1" horizontalDpi="600" verticalDpi="600" orientation="portrait" paperSize="9" scale="90"/>
  <headerFooter alignWithMargins="0">
    <oddHeader>&amp;C&amp;"黑体"&amp;22 2019年省对市县转移支付
决算分市县明细表</oddHeader>
    <oddFooter>&amp;C&amp;15—&amp;P—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2020-07-06T01:31:26Z</cp:lastPrinted>
  <dcterms:created xsi:type="dcterms:W3CDTF">2006-12-23T15:33:40Z</dcterms:created>
  <dcterms:modified xsi:type="dcterms:W3CDTF">2020-07-21T09:41:34Z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